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5.xml" ContentType="application/vnd.openxmlformats-officedocument.spreadsheetml.pivot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vin\Dropbox (Practico)\Excel Bill Prep Manual\New Bill Format\Template J-Code Bill\"/>
    </mc:Choice>
  </mc:AlternateContent>
  <bookViews>
    <workbookView xWindow="0" yWindow="0" windowWidth="20490" windowHeight="7760" tabRatio="906" firstSheet="9" activeTab="12"/>
  </bookViews>
  <sheets>
    <sheet name="1. Front sheet" sheetId="66" r:id="rId1"/>
    <sheet name="2. Certificates" sheetId="38" r:id="rId2"/>
    <sheet name="3. Synopsis" sheetId="85" r:id="rId3"/>
    <sheet name="4. Chronology" sheetId="64" r:id="rId4"/>
    <sheet name="5. Legal Team, Rates, Csl's SF" sheetId="67" r:id="rId5"/>
    <sheet name="6. Funding &amp; Parts Table" sheetId="92" r:id="rId6"/>
    <sheet name="7. Summary - Main" sheetId="99" r:id="rId7"/>
    <sheet name="8. Budget" sheetId="91" r:id="rId8"/>
    <sheet name="9. Summary - Budget v Bill" sheetId="105" r:id="rId9"/>
    <sheet name="10. Summary - Base Costs " sheetId="108" r:id="rId10"/>
    <sheet name="11. Summary - Funding &amp; Parts " sheetId="100" r:id="rId11"/>
    <sheet name="12. Summarily Assessed Costs" sheetId="107" r:id="rId12"/>
    <sheet name="13. Bill Detail" sheetId="65" r:id="rId13"/>
    <sheet name="14. Bill Detail (Print Version)" sheetId="106" r:id="rId14"/>
    <sheet name="15. RefData-ActivityCodes" sheetId="95" r:id="rId15"/>
    <sheet name="16. RefData-JCodes" sheetId="94" r:id="rId16"/>
    <sheet name="17. RefData-ExpenseCodes" sheetId="96" r:id="rId17"/>
    <sheet name="18RefData-Prec-H-BudgetHeadings" sheetId="104" r:id="rId18"/>
  </sheets>
  <definedNames>
    <definedName name="_xlnm._FilterDatabase" localSheetId="11" hidden="1">'12. Summarily Assessed Costs'!$A$2:$N$4</definedName>
    <definedName name="_xlnm._FilterDatabase" localSheetId="14" hidden="1">'15. RefData-ActivityCodes'!$A$1:$E$30</definedName>
    <definedName name="_xlnm._FilterDatabase" localSheetId="15" hidden="1">'16. RefData-JCodes'!$A$1:$G$55</definedName>
    <definedName name="_xlnm._FilterDatabase" localSheetId="17" hidden="1">'18RefData-Prec-H-BudgetHeadings'!$A$1:$B$21</definedName>
    <definedName name="_xlnm._FilterDatabase" localSheetId="2" hidden="1">'3. Synopsis'!$A$2:$A$25</definedName>
    <definedName name="_xlnm._FilterDatabase" localSheetId="4" hidden="1">'5. Legal Team, Rates, Csl''s SF'!$A$2:$H$12</definedName>
    <definedName name="_xlnm._FilterDatabase" localSheetId="8" hidden="1">'9. Summary - Budget v Bill'!$I$6:$J$105</definedName>
    <definedName name="ActivityCodeList">'15. RefData-ActivityCodes'!$A$1:$E$30</definedName>
    <definedName name="BasePC">'13. Bill Detail'!$AH:$AH</definedName>
    <definedName name="BillDetTable1">'13. Bill Detail'!$A$3:$AZ$50</definedName>
    <definedName name="BudgetList">'8. Budget'!$A$3:$I$22</definedName>
    <definedName name="CounselBaseFees">'13. Bill Detail'!$AM:$AM</definedName>
    <definedName name="CounselSAC">'12. Summarily Assessed Costs'!$F$3:$F$100</definedName>
    <definedName name="CounselSACSF">'12. Summarily Assessed Costs'!$K$3:$K$31</definedName>
    <definedName name="ExpensCodes">Exp_Codes[Expense Code]</definedName>
    <definedName name="ExpenseCodeList">'17. RefData-ExpenseCodes'!$A$1:$E$49</definedName>
    <definedName name="FundingList">'6. Funding &amp; Parts Table'!$A$3:$H$15</definedName>
    <definedName name="JCodeList">'16. RefData-JCodes'!$A$1:$G$55</definedName>
    <definedName name="LTMList">LTM_List[[#All],[LTM]:[Counsel SF %]]</definedName>
    <definedName name="PartID">BillDetail_List[[#All],[Part ID]]</definedName>
    <definedName name="PhaseList">'16. RefData-JCodes'!$A$60:$B$72</definedName>
    <definedName name="phasenos">'16. RefData-JCodes'!$D$1:$G$55</definedName>
    <definedName name="PrecHheading1">'18RefData-Prec-H-BudgetHeadings'!$A$2:$A$21</definedName>
    <definedName name="_xlnm.Print_Area" localSheetId="0">'1. Front sheet'!$A$1:$B$20</definedName>
    <definedName name="_xlnm.Print_Area" localSheetId="9">'10. Summary - Base Costs '!$A$1:$L$63</definedName>
    <definedName name="_xlnm.Print_Area" localSheetId="13">'14. Bill Detail (Print Version)'!$A$1:$O$55</definedName>
    <definedName name="_xlnm.Print_Area" localSheetId="2">'3. Synopsis'!$A$1:$A$25</definedName>
    <definedName name="_xlnm.Print_Area" localSheetId="4">'5. Legal Team, Rates, Csl''s SF'!$A$2:$I$12</definedName>
    <definedName name="_xlnm.Print_Area" localSheetId="8">'9. Summary - Budget v Bill'!$A$4:$M$27</definedName>
    <definedName name="_xlnm.Print_Titles" localSheetId="9">'10. Summary - Base Costs '!$1:$4</definedName>
    <definedName name="_xlnm.Print_Titles" localSheetId="13">'14. Bill Detail (Print Version)'!$1:$5</definedName>
    <definedName name="_xlnm.Print_Titles" localSheetId="4">'5. Legal Team, Rates, Csl''s SF'!$1:$2</definedName>
    <definedName name="ProfitCosts" localSheetId="9">BillDetail_List[[#All],[PC]]</definedName>
    <definedName name="ProfitCosts">BillDetail_List[[#All],[PC]]</definedName>
    <definedName name="SolSAC">'12. Summarily Assessed Costs'!$E$3:$E$62</definedName>
    <definedName name="SolSACSF">'12. Summarily Assessed Costs'!$J$3:$J$100</definedName>
    <definedName name="tasknos">'16. RefData-JCodes'!$A$1:$G$55</definedName>
  </definedNames>
  <calcPr calcId="152511"/>
  <pivotCaches>
    <pivotCache cacheId="0" r:id="rId19"/>
    <pivotCache cacheId="5" r:id="rId20"/>
  </pivotCaches>
</workbook>
</file>

<file path=xl/calcChain.xml><?xml version="1.0" encoding="utf-8"?>
<calcChain xmlns="http://schemas.openxmlformats.org/spreadsheetml/2006/main">
  <c r="BB4" i="65" l="1"/>
  <c r="BB5" i="65"/>
  <c r="BB6" i="65"/>
  <c r="BB7" i="65"/>
  <c r="BB8" i="65"/>
  <c r="BB9" i="65"/>
  <c r="BB10" i="65"/>
  <c r="BB11" i="65"/>
  <c r="BB12" i="65"/>
  <c r="BB13" i="65"/>
  <c r="BB14" i="65"/>
  <c r="BB15" i="65"/>
  <c r="BB16" i="65"/>
  <c r="BB17" i="65"/>
  <c r="BB18" i="65"/>
  <c r="BB19" i="65"/>
  <c r="BB20" i="65"/>
  <c r="BB21" i="65"/>
  <c r="BB22" i="65"/>
  <c r="BB23" i="65"/>
  <c r="BB24" i="65"/>
  <c r="BB25" i="65"/>
  <c r="BB26" i="65"/>
  <c r="BB27" i="65"/>
  <c r="BB28" i="65"/>
  <c r="BB29" i="65"/>
  <c r="BB30" i="65"/>
  <c r="BB31" i="65"/>
  <c r="BB32" i="65"/>
  <c r="BB33" i="65"/>
  <c r="BB34" i="65"/>
  <c r="BB35" i="65"/>
  <c r="BB36" i="65"/>
  <c r="BB37" i="65"/>
  <c r="BB38" i="65"/>
  <c r="BB39" i="65"/>
  <c r="BB40" i="65"/>
  <c r="BB41" i="65"/>
  <c r="BB42" i="65"/>
  <c r="BB43" i="65"/>
  <c r="BB44" i="65"/>
  <c r="BB45" i="65"/>
  <c r="BB46" i="65"/>
  <c r="BB47" i="65"/>
  <c r="BB48" i="65"/>
  <c r="BB49" i="65"/>
  <c r="BB50" i="65"/>
  <c r="AT4" i="65" l="1"/>
  <c r="AT5" i="65"/>
  <c r="AT6" i="65"/>
  <c r="AT7" i="65"/>
  <c r="AT8" i="65"/>
  <c r="AT14" i="65"/>
  <c r="AT15" i="65"/>
  <c r="AT16" i="65"/>
  <c r="AT17" i="65"/>
  <c r="AT18" i="65"/>
  <c r="AT36" i="65"/>
  <c r="AT37" i="65"/>
  <c r="AT38" i="65"/>
  <c r="AT39" i="65"/>
  <c r="AT19" i="65"/>
  <c r="AT20" i="65"/>
  <c r="AT21" i="65"/>
  <c r="AT22" i="65"/>
  <c r="AT23" i="65"/>
  <c r="AT24" i="65"/>
  <c r="AT25" i="65"/>
  <c r="AT26" i="65"/>
  <c r="AT27" i="65"/>
  <c r="AT28" i="65"/>
  <c r="AT29" i="65"/>
  <c r="AT30" i="65"/>
  <c r="AT31" i="65"/>
  <c r="AT32" i="65"/>
  <c r="AT33" i="65"/>
  <c r="AT34" i="65"/>
  <c r="AT35" i="65"/>
  <c r="AT40" i="65"/>
  <c r="AT41" i="65"/>
  <c r="AT42" i="65"/>
  <c r="AT43" i="65"/>
  <c r="AT44" i="65"/>
  <c r="AT45" i="65"/>
  <c r="AT46" i="65"/>
  <c r="AT47" i="65"/>
  <c r="AT9" i="65"/>
  <c r="AT10" i="65"/>
  <c r="AT11" i="65"/>
  <c r="AT12" i="65"/>
  <c r="AT13" i="65"/>
  <c r="AT48" i="65"/>
  <c r="AT49" i="65"/>
  <c r="AT50" i="65"/>
  <c r="D50" i="65" l="1"/>
  <c r="I4" i="65" l="1"/>
  <c r="I5" i="65"/>
  <c r="I6" i="65"/>
  <c r="I7" i="65"/>
  <c r="I8" i="65"/>
  <c r="I14" i="65"/>
  <c r="I15" i="65"/>
  <c r="I16" i="65"/>
  <c r="I17" i="65"/>
  <c r="I18" i="65"/>
  <c r="I36" i="65"/>
  <c r="I37" i="65"/>
  <c r="I38" i="65"/>
  <c r="I39" i="65"/>
  <c r="I19" i="65"/>
  <c r="I20" i="65"/>
  <c r="I21" i="65"/>
  <c r="I22" i="65"/>
  <c r="I23" i="65"/>
  <c r="I24" i="65"/>
  <c r="I25" i="65"/>
  <c r="I26" i="65"/>
  <c r="I27" i="65"/>
  <c r="I28" i="65"/>
  <c r="I29" i="65"/>
  <c r="I30" i="65"/>
  <c r="I31" i="65"/>
  <c r="I32" i="65"/>
  <c r="I33" i="65"/>
  <c r="I34" i="65"/>
  <c r="I35" i="65"/>
  <c r="I40" i="65"/>
  <c r="I41" i="65"/>
  <c r="I42" i="65"/>
  <c r="I43" i="65"/>
  <c r="I44" i="65"/>
  <c r="I45" i="65"/>
  <c r="I46" i="65"/>
  <c r="I47" i="65"/>
  <c r="I9" i="65"/>
  <c r="I10" i="65"/>
  <c r="I11" i="65"/>
  <c r="I12" i="65"/>
  <c r="I13" i="65"/>
  <c r="I48" i="65"/>
  <c r="I49" i="65"/>
  <c r="I50" i="65"/>
  <c r="AF4" i="65"/>
  <c r="AF5" i="65"/>
  <c r="AF6" i="65"/>
  <c r="AF7" i="65"/>
  <c r="AF8" i="65"/>
  <c r="AF14" i="65"/>
  <c r="AF15" i="65"/>
  <c r="AF16" i="65"/>
  <c r="AF17" i="65"/>
  <c r="AF18" i="65"/>
  <c r="AF36" i="65"/>
  <c r="AF37" i="65"/>
  <c r="AF38" i="65"/>
  <c r="AF39" i="65"/>
  <c r="AF19" i="65"/>
  <c r="AF20" i="65"/>
  <c r="AF21" i="65"/>
  <c r="AF22" i="65"/>
  <c r="AF23" i="65"/>
  <c r="AF24" i="65"/>
  <c r="AF25" i="65"/>
  <c r="AF26" i="65"/>
  <c r="AF27" i="65"/>
  <c r="AF28" i="65"/>
  <c r="AF29" i="65"/>
  <c r="AF30" i="65"/>
  <c r="AF31" i="65"/>
  <c r="AF32" i="65"/>
  <c r="AF33" i="65"/>
  <c r="AF34" i="65"/>
  <c r="AF35" i="65"/>
  <c r="AF40" i="65"/>
  <c r="AF41" i="65"/>
  <c r="AF42" i="65"/>
  <c r="AF43" i="65"/>
  <c r="AF44" i="65"/>
  <c r="AF45" i="65"/>
  <c r="AF46" i="65"/>
  <c r="AF47" i="65"/>
  <c r="AF9" i="65"/>
  <c r="AF10" i="65"/>
  <c r="AF11" i="65"/>
  <c r="AF12" i="65"/>
  <c r="AF13" i="65"/>
  <c r="AF48" i="65"/>
  <c r="AF49" i="65"/>
  <c r="AF50" i="65"/>
  <c r="AC4" i="65"/>
  <c r="AC5" i="65"/>
  <c r="BA5" i="65" s="1"/>
  <c r="AC6" i="65"/>
  <c r="BA6" i="65" s="1"/>
  <c r="AC7" i="65"/>
  <c r="BA7" i="65" s="1"/>
  <c r="AC8" i="65"/>
  <c r="BA8" i="65" s="1"/>
  <c r="AC14" i="65"/>
  <c r="BA14" i="65" s="1"/>
  <c r="AC15" i="65"/>
  <c r="BA15" i="65" s="1"/>
  <c r="AC16" i="65"/>
  <c r="BA16" i="65" s="1"/>
  <c r="AC17" i="65"/>
  <c r="BA17" i="65" s="1"/>
  <c r="AC18" i="65"/>
  <c r="BA18" i="65" s="1"/>
  <c r="AC36" i="65"/>
  <c r="BA36" i="65" s="1"/>
  <c r="AC37" i="65"/>
  <c r="BA37" i="65" s="1"/>
  <c r="AC38" i="65"/>
  <c r="BA38" i="65" s="1"/>
  <c r="AC39" i="65"/>
  <c r="BA39" i="65" s="1"/>
  <c r="AC19" i="65"/>
  <c r="BA19" i="65" s="1"/>
  <c r="AC20" i="65"/>
  <c r="BA20" i="65" s="1"/>
  <c r="AC21" i="65"/>
  <c r="BA21" i="65" s="1"/>
  <c r="AC22" i="65"/>
  <c r="BA22" i="65" s="1"/>
  <c r="AC23" i="65"/>
  <c r="BA23" i="65" s="1"/>
  <c r="AC24" i="65"/>
  <c r="BA24" i="65" s="1"/>
  <c r="AC25" i="65"/>
  <c r="BA25" i="65" s="1"/>
  <c r="AC26" i="65"/>
  <c r="BA26" i="65" s="1"/>
  <c r="AC27" i="65"/>
  <c r="BA27" i="65" s="1"/>
  <c r="AC28" i="65"/>
  <c r="BA28" i="65" s="1"/>
  <c r="AC29" i="65"/>
  <c r="BA29" i="65" s="1"/>
  <c r="AC30" i="65"/>
  <c r="BA30" i="65" s="1"/>
  <c r="AC31" i="65"/>
  <c r="BA31" i="65" s="1"/>
  <c r="AC32" i="65"/>
  <c r="BA32" i="65" s="1"/>
  <c r="AC33" i="65"/>
  <c r="BA33" i="65" s="1"/>
  <c r="AC34" i="65"/>
  <c r="BA34" i="65" s="1"/>
  <c r="AC35" i="65"/>
  <c r="BA35" i="65" s="1"/>
  <c r="AC40" i="65"/>
  <c r="BA40" i="65" s="1"/>
  <c r="AC41" i="65"/>
  <c r="BA41" i="65" s="1"/>
  <c r="AC42" i="65"/>
  <c r="BA42" i="65" s="1"/>
  <c r="AC43" i="65"/>
  <c r="BA43" i="65" s="1"/>
  <c r="AC44" i="65"/>
  <c r="BA44" i="65" s="1"/>
  <c r="AC45" i="65"/>
  <c r="BA45" i="65" s="1"/>
  <c r="AC46" i="65"/>
  <c r="BA46" i="65" s="1"/>
  <c r="AC47" i="65"/>
  <c r="BA47" i="65" s="1"/>
  <c r="AC9" i="65"/>
  <c r="BA9" i="65" s="1"/>
  <c r="AC10" i="65"/>
  <c r="BA10" i="65" s="1"/>
  <c r="AC11" i="65"/>
  <c r="BA11" i="65" s="1"/>
  <c r="AC12" i="65"/>
  <c r="BA12" i="65" s="1"/>
  <c r="AC13" i="65"/>
  <c r="BA13" i="65" s="1"/>
  <c r="AC48" i="65"/>
  <c r="BA48" i="65" s="1"/>
  <c r="AC49" i="65"/>
  <c r="BA49" i="65" s="1"/>
  <c r="AC50" i="65"/>
  <c r="BA50" i="65" s="1"/>
  <c r="AA4" i="65"/>
  <c r="AN4" i="65" s="1"/>
  <c r="AA5" i="65"/>
  <c r="AN5" i="65" s="1"/>
  <c r="AA6" i="65"/>
  <c r="AN6" i="65" s="1"/>
  <c r="AA7" i="65"/>
  <c r="AN7" i="65" s="1"/>
  <c r="AA8" i="65"/>
  <c r="AN8" i="65" s="1"/>
  <c r="AA14" i="65"/>
  <c r="AN14" i="65" s="1"/>
  <c r="AA15" i="65"/>
  <c r="AN15" i="65" s="1"/>
  <c r="AA16" i="65"/>
  <c r="AN16" i="65" s="1"/>
  <c r="AA17" i="65"/>
  <c r="AN17" i="65" s="1"/>
  <c r="AA18" i="65"/>
  <c r="AN18" i="65" s="1"/>
  <c r="AA36" i="65"/>
  <c r="AN36" i="65" s="1"/>
  <c r="AA37" i="65"/>
  <c r="AN37" i="65" s="1"/>
  <c r="AA38" i="65"/>
  <c r="AN38" i="65" s="1"/>
  <c r="AA39" i="65"/>
  <c r="AN39" i="65" s="1"/>
  <c r="AA19" i="65"/>
  <c r="AN19" i="65" s="1"/>
  <c r="AA20" i="65"/>
  <c r="AN20" i="65" s="1"/>
  <c r="AA21" i="65"/>
  <c r="AN21" i="65" s="1"/>
  <c r="AA22" i="65"/>
  <c r="AN22" i="65" s="1"/>
  <c r="AA23" i="65"/>
  <c r="AN23" i="65" s="1"/>
  <c r="AA24" i="65"/>
  <c r="AN24" i="65" s="1"/>
  <c r="AA25" i="65"/>
  <c r="AN25" i="65" s="1"/>
  <c r="AA26" i="65"/>
  <c r="AN26" i="65" s="1"/>
  <c r="AA27" i="65"/>
  <c r="AN27" i="65" s="1"/>
  <c r="AA28" i="65"/>
  <c r="AN28" i="65" s="1"/>
  <c r="AA29" i="65"/>
  <c r="AN29" i="65" s="1"/>
  <c r="AA30" i="65"/>
  <c r="AN30" i="65" s="1"/>
  <c r="AA31" i="65"/>
  <c r="AN31" i="65" s="1"/>
  <c r="AA32" i="65"/>
  <c r="AN32" i="65" s="1"/>
  <c r="AA33" i="65"/>
  <c r="AN33" i="65" s="1"/>
  <c r="AA34" i="65"/>
  <c r="AN34" i="65" s="1"/>
  <c r="AA35" i="65"/>
  <c r="AN35" i="65" s="1"/>
  <c r="AA40" i="65"/>
  <c r="AN40" i="65" s="1"/>
  <c r="AA41" i="65"/>
  <c r="AN41" i="65" s="1"/>
  <c r="AA42" i="65"/>
  <c r="AN42" i="65" s="1"/>
  <c r="AA43" i="65"/>
  <c r="AN43" i="65" s="1"/>
  <c r="AA44" i="65"/>
  <c r="AN44" i="65" s="1"/>
  <c r="AA45" i="65"/>
  <c r="AN45" i="65" s="1"/>
  <c r="AA46" i="65"/>
  <c r="AN46" i="65" s="1"/>
  <c r="AA47" i="65"/>
  <c r="AN47" i="65" s="1"/>
  <c r="AA9" i="65"/>
  <c r="AN9" i="65" s="1"/>
  <c r="AA10" i="65"/>
  <c r="AN10" i="65" s="1"/>
  <c r="AA11" i="65"/>
  <c r="AN11" i="65" s="1"/>
  <c r="AA12" i="65"/>
  <c r="AN12" i="65" s="1"/>
  <c r="AA13" i="65"/>
  <c r="AN13" i="65" s="1"/>
  <c r="AA48" i="65"/>
  <c r="AN48" i="65" s="1"/>
  <c r="AA49" i="65"/>
  <c r="AN49" i="65" s="1"/>
  <c r="AA50" i="65"/>
  <c r="AN50" i="65" s="1"/>
  <c r="Z4" i="65"/>
  <c r="AO4" i="65" s="1"/>
  <c r="AY4" i="65" s="1"/>
  <c r="Z5" i="65"/>
  <c r="AO5" i="65" s="1"/>
  <c r="Z6" i="65"/>
  <c r="AO6" i="65" s="1"/>
  <c r="AY6" i="65" s="1"/>
  <c r="Z7" i="65"/>
  <c r="AO7" i="65" s="1"/>
  <c r="AY7" i="65" s="1"/>
  <c r="Z8" i="65"/>
  <c r="AO8" i="65" s="1"/>
  <c r="AY8" i="65" s="1"/>
  <c r="Z14" i="65"/>
  <c r="AO14" i="65" s="1"/>
  <c r="Z15" i="65"/>
  <c r="AO15" i="65" s="1"/>
  <c r="Z16" i="65"/>
  <c r="AO16" i="65" s="1"/>
  <c r="AY16" i="65" s="1"/>
  <c r="Z17" i="65"/>
  <c r="AO17" i="65" s="1"/>
  <c r="AY17" i="65" s="1"/>
  <c r="Z18" i="65"/>
  <c r="AO18" i="65" s="1"/>
  <c r="Z36" i="65"/>
  <c r="AO36" i="65" s="1"/>
  <c r="Z37" i="65"/>
  <c r="AO37" i="65" s="1"/>
  <c r="AY37" i="65" s="1"/>
  <c r="Z38" i="65"/>
  <c r="AO38" i="65" s="1"/>
  <c r="AY38" i="65" s="1"/>
  <c r="Z39" i="65"/>
  <c r="AO39" i="65" s="1"/>
  <c r="Z19" i="65"/>
  <c r="AO19" i="65" s="1"/>
  <c r="Z20" i="65"/>
  <c r="AO20" i="65" s="1"/>
  <c r="AY20" i="65" s="1"/>
  <c r="Z21" i="65"/>
  <c r="AO21" i="65" s="1"/>
  <c r="AY21" i="65" s="1"/>
  <c r="Z22" i="65"/>
  <c r="AO22" i="65" s="1"/>
  <c r="Z23" i="65"/>
  <c r="AO23" i="65" s="1"/>
  <c r="Z24" i="65"/>
  <c r="AO24" i="65" s="1"/>
  <c r="AP24" i="65" s="1"/>
  <c r="Z25" i="65"/>
  <c r="AO25" i="65" s="1"/>
  <c r="AY25" i="65" s="1"/>
  <c r="Z26" i="65"/>
  <c r="AO26" i="65" s="1"/>
  <c r="Z27" i="65"/>
  <c r="AO27" i="65" s="1"/>
  <c r="Z28" i="65"/>
  <c r="AO28" i="65" s="1"/>
  <c r="AY28" i="65" s="1"/>
  <c r="Z29" i="65"/>
  <c r="AO29" i="65" s="1"/>
  <c r="AY29" i="65" s="1"/>
  <c r="Z30" i="65"/>
  <c r="AO30" i="65" s="1"/>
  <c r="Z31" i="65"/>
  <c r="AO31" i="65" s="1"/>
  <c r="Z32" i="65"/>
  <c r="AO32" i="65" s="1"/>
  <c r="AY32" i="65" s="1"/>
  <c r="Z33" i="65"/>
  <c r="AO33" i="65" s="1"/>
  <c r="AY33" i="65" s="1"/>
  <c r="Z34" i="65"/>
  <c r="AO34" i="65" s="1"/>
  <c r="Z35" i="65"/>
  <c r="AO35" i="65" s="1"/>
  <c r="Z40" i="65"/>
  <c r="AO40" i="65" s="1"/>
  <c r="AY40" i="65" s="1"/>
  <c r="Z41" i="65"/>
  <c r="AO41" i="65" s="1"/>
  <c r="AY41" i="65" s="1"/>
  <c r="Z42" i="65"/>
  <c r="AO42" i="65" s="1"/>
  <c r="Z43" i="65"/>
  <c r="AO43" i="65" s="1"/>
  <c r="Z44" i="65"/>
  <c r="AO44" i="65" s="1"/>
  <c r="Z45" i="65"/>
  <c r="AO45" i="65" s="1"/>
  <c r="AY45" i="65" s="1"/>
  <c r="Z46" i="65"/>
  <c r="AO46" i="65" s="1"/>
  <c r="Z47" i="65"/>
  <c r="AO47" i="65" s="1"/>
  <c r="Z9" i="65"/>
  <c r="AO9" i="65" s="1"/>
  <c r="AY9" i="65" s="1"/>
  <c r="Z10" i="65"/>
  <c r="AO10" i="65" s="1"/>
  <c r="AY10" i="65" s="1"/>
  <c r="Z11" i="65"/>
  <c r="AO11" i="65" s="1"/>
  <c r="Z12" i="65"/>
  <c r="AO12" i="65" s="1"/>
  <c r="Z13" i="65"/>
  <c r="AO13" i="65" s="1"/>
  <c r="AY13" i="65" s="1"/>
  <c r="Z48" i="65"/>
  <c r="AO48" i="65" s="1"/>
  <c r="AY48" i="65" s="1"/>
  <c r="Z49" i="65"/>
  <c r="AO49" i="65" s="1"/>
  <c r="Z50" i="65"/>
  <c r="AO50" i="65" s="1"/>
  <c r="Y4" i="65"/>
  <c r="Y5" i="65"/>
  <c r="Y6" i="65"/>
  <c r="Y7" i="65"/>
  <c r="Y8" i="65"/>
  <c r="Y14" i="65"/>
  <c r="Y15" i="65"/>
  <c r="Y16" i="65"/>
  <c r="Y17" i="65"/>
  <c r="Y18" i="65"/>
  <c r="Y36" i="65"/>
  <c r="Y37" i="65"/>
  <c r="Y38" i="65"/>
  <c r="Y39" i="65"/>
  <c r="Y19" i="65"/>
  <c r="Y20" i="65"/>
  <c r="Y21" i="65"/>
  <c r="Y22" i="65"/>
  <c r="Y23" i="65"/>
  <c r="Y24" i="65"/>
  <c r="Y25" i="65"/>
  <c r="Y26" i="65"/>
  <c r="Y27" i="65"/>
  <c r="Y28" i="65"/>
  <c r="Y29" i="65"/>
  <c r="Y30" i="65"/>
  <c r="Y31" i="65"/>
  <c r="Y32" i="65"/>
  <c r="Y33" i="65"/>
  <c r="Y34" i="65"/>
  <c r="Y35" i="65"/>
  <c r="Y40" i="65"/>
  <c r="Y41" i="65"/>
  <c r="Y42" i="65"/>
  <c r="Y43" i="65"/>
  <c r="Y44" i="65"/>
  <c r="Y45" i="65"/>
  <c r="Y46" i="65"/>
  <c r="Y47" i="65"/>
  <c r="Y9" i="65"/>
  <c r="Y10" i="65"/>
  <c r="Y11" i="65"/>
  <c r="Y12" i="65"/>
  <c r="Y13" i="65"/>
  <c r="Y48" i="65"/>
  <c r="Y49" i="65"/>
  <c r="Y50" i="65"/>
  <c r="V4" i="65"/>
  <c r="V5" i="65"/>
  <c r="V6" i="65"/>
  <c r="V7" i="65"/>
  <c r="V8" i="65"/>
  <c r="V14" i="65"/>
  <c r="V15" i="65"/>
  <c r="V16" i="65"/>
  <c r="V17" i="65"/>
  <c r="V18" i="65"/>
  <c r="V36" i="65"/>
  <c r="V37" i="65"/>
  <c r="V38" i="65"/>
  <c r="V39" i="65"/>
  <c r="V19" i="65"/>
  <c r="V20" i="65"/>
  <c r="V21" i="65"/>
  <c r="V22" i="65"/>
  <c r="V23" i="65"/>
  <c r="V24" i="65"/>
  <c r="V25" i="65"/>
  <c r="V26" i="65"/>
  <c r="V27" i="65"/>
  <c r="V28" i="65"/>
  <c r="V29" i="65"/>
  <c r="V30" i="65"/>
  <c r="V31" i="65"/>
  <c r="V32" i="65"/>
  <c r="V33" i="65"/>
  <c r="V34" i="65"/>
  <c r="V35" i="65"/>
  <c r="V40" i="65"/>
  <c r="V41" i="65"/>
  <c r="V42" i="65"/>
  <c r="V43" i="65"/>
  <c r="V44" i="65"/>
  <c r="V45" i="65"/>
  <c r="V46" i="65"/>
  <c r="V47" i="65"/>
  <c r="V9" i="65"/>
  <c r="V10" i="65"/>
  <c r="V11" i="65"/>
  <c r="V12" i="65"/>
  <c r="V13" i="65"/>
  <c r="V48" i="65"/>
  <c r="V49" i="65"/>
  <c r="V50" i="65"/>
  <c r="R4" i="65"/>
  <c r="R5" i="65"/>
  <c r="R6" i="65"/>
  <c r="R7" i="65"/>
  <c r="R8" i="65"/>
  <c r="R14" i="65"/>
  <c r="R15" i="65"/>
  <c r="R16" i="65"/>
  <c r="R17" i="65"/>
  <c r="R18" i="65"/>
  <c r="R36" i="65"/>
  <c r="R37" i="65"/>
  <c r="R38" i="65"/>
  <c r="R39" i="65"/>
  <c r="R19" i="65"/>
  <c r="R20" i="65"/>
  <c r="R21" i="65"/>
  <c r="R22" i="65"/>
  <c r="R23" i="65"/>
  <c r="R24" i="65"/>
  <c r="R25" i="65"/>
  <c r="R26" i="65"/>
  <c r="R27" i="65"/>
  <c r="R28" i="65"/>
  <c r="R29" i="65"/>
  <c r="R30" i="65"/>
  <c r="R31" i="65"/>
  <c r="R32" i="65"/>
  <c r="R33" i="65"/>
  <c r="R34" i="65"/>
  <c r="R35" i="65"/>
  <c r="R40" i="65"/>
  <c r="R41" i="65"/>
  <c r="R42" i="65"/>
  <c r="R43" i="65"/>
  <c r="R44" i="65"/>
  <c r="R45" i="65"/>
  <c r="R46" i="65"/>
  <c r="R47" i="65"/>
  <c r="R9" i="65"/>
  <c r="R10" i="65"/>
  <c r="R11" i="65"/>
  <c r="R12" i="65"/>
  <c r="R13" i="65"/>
  <c r="R48" i="65"/>
  <c r="R49" i="65"/>
  <c r="R50" i="65"/>
  <c r="Q4" i="65"/>
  <c r="Q5" i="65"/>
  <c r="Q6" i="65"/>
  <c r="Q7" i="65"/>
  <c r="Q8" i="65"/>
  <c r="Q14" i="65"/>
  <c r="Q15" i="65"/>
  <c r="Q16" i="65"/>
  <c r="Q17" i="65"/>
  <c r="Q18" i="65"/>
  <c r="Q36" i="65"/>
  <c r="Q37" i="65"/>
  <c r="Q38" i="65"/>
  <c r="Q39" i="65"/>
  <c r="Q19" i="65"/>
  <c r="Q20" i="65"/>
  <c r="Q21" i="65"/>
  <c r="Q22" i="65"/>
  <c r="Q23" i="65"/>
  <c r="Q24" i="65"/>
  <c r="Q25" i="65"/>
  <c r="Q26" i="65"/>
  <c r="Q27" i="65"/>
  <c r="Q28" i="65"/>
  <c r="Q29" i="65"/>
  <c r="Q30" i="65"/>
  <c r="Q31" i="65"/>
  <c r="Q32" i="65"/>
  <c r="Q33" i="65"/>
  <c r="Q34" i="65"/>
  <c r="Q35" i="65"/>
  <c r="Q40" i="65"/>
  <c r="Q41" i="65"/>
  <c r="Q42" i="65"/>
  <c r="Q43" i="65"/>
  <c r="Q44" i="65"/>
  <c r="Q45" i="65"/>
  <c r="Q46" i="65"/>
  <c r="Q47" i="65"/>
  <c r="Q9" i="65"/>
  <c r="Q10" i="65"/>
  <c r="Q11" i="65"/>
  <c r="Q12" i="65"/>
  <c r="Q13" i="65"/>
  <c r="Q48" i="65"/>
  <c r="Q49" i="65"/>
  <c r="Q50" i="65"/>
  <c r="H4" i="65"/>
  <c r="H5" i="65"/>
  <c r="H6" i="65"/>
  <c r="H7" i="65"/>
  <c r="H8" i="65"/>
  <c r="H14" i="65"/>
  <c r="H15" i="65"/>
  <c r="H16" i="65"/>
  <c r="H17" i="65"/>
  <c r="H18" i="65"/>
  <c r="H36" i="65"/>
  <c r="H37" i="65"/>
  <c r="H38" i="65"/>
  <c r="H39" i="65"/>
  <c r="H19" i="65"/>
  <c r="H20" i="65"/>
  <c r="H21" i="65"/>
  <c r="H22" i="65"/>
  <c r="H23" i="65"/>
  <c r="H24" i="65"/>
  <c r="H25" i="65"/>
  <c r="H26" i="65"/>
  <c r="H27" i="65"/>
  <c r="H28" i="65"/>
  <c r="H29" i="65"/>
  <c r="H30" i="65"/>
  <c r="H31" i="65"/>
  <c r="H32" i="65"/>
  <c r="H33" i="65"/>
  <c r="H34" i="65"/>
  <c r="H35" i="65"/>
  <c r="H40" i="65"/>
  <c r="H41" i="65"/>
  <c r="H42" i="65"/>
  <c r="H43" i="65"/>
  <c r="H44" i="65"/>
  <c r="H45" i="65"/>
  <c r="H46" i="65"/>
  <c r="H47" i="65"/>
  <c r="H9" i="65"/>
  <c r="H10" i="65"/>
  <c r="H11" i="65"/>
  <c r="H12" i="65"/>
  <c r="H13" i="65"/>
  <c r="H48" i="65"/>
  <c r="H49" i="65"/>
  <c r="H50" i="65"/>
  <c r="G4" i="65"/>
  <c r="G5" i="65"/>
  <c r="G6" i="65"/>
  <c r="G7" i="65"/>
  <c r="G8" i="65"/>
  <c r="G14" i="65"/>
  <c r="G15" i="65"/>
  <c r="G16" i="65"/>
  <c r="G17" i="65"/>
  <c r="G18" i="65"/>
  <c r="G36" i="65"/>
  <c r="G37" i="65"/>
  <c r="G38" i="65"/>
  <c r="G39" i="65"/>
  <c r="G19" i="65"/>
  <c r="G20" i="65"/>
  <c r="G21" i="65"/>
  <c r="G22" i="65"/>
  <c r="G23" i="65"/>
  <c r="G24" i="65"/>
  <c r="G25" i="65"/>
  <c r="G26" i="65"/>
  <c r="G27" i="65"/>
  <c r="G28" i="65"/>
  <c r="G29" i="65"/>
  <c r="G30" i="65"/>
  <c r="G31" i="65"/>
  <c r="G32" i="65"/>
  <c r="G33" i="65"/>
  <c r="G34" i="65"/>
  <c r="G35" i="65"/>
  <c r="G40" i="65"/>
  <c r="G41" i="65"/>
  <c r="G42" i="65"/>
  <c r="G43" i="65"/>
  <c r="G44" i="65"/>
  <c r="G45" i="65"/>
  <c r="G46" i="65"/>
  <c r="G47" i="65"/>
  <c r="G9" i="65"/>
  <c r="G10" i="65"/>
  <c r="G11" i="65"/>
  <c r="G12" i="65"/>
  <c r="G13" i="65"/>
  <c r="G48" i="65"/>
  <c r="G49" i="65"/>
  <c r="G50" i="65"/>
  <c r="F4" i="65"/>
  <c r="F5" i="65"/>
  <c r="F6" i="65"/>
  <c r="F7" i="65"/>
  <c r="F8" i="65"/>
  <c r="F14" i="65"/>
  <c r="F15" i="65"/>
  <c r="F16" i="65"/>
  <c r="F17" i="65"/>
  <c r="F18" i="65"/>
  <c r="F36" i="65"/>
  <c r="F37" i="65"/>
  <c r="F38" i="65"/>
  <c r="F39" i="65"/>
  <c r="F19" i="65"/>
  <c r="F20" i="65"/>
  <c r="F21" i="65"/>
  <c r="F22" i="65"/>
  <c r="F23" i="65"/>
  <c r="F24" i="65"/>
  <c r="F25" i="65"/>
  <c r="F26" i="65"/>
  <c r="F27" i="65"/>
  <c r="F28" i="65"/>
  <c r="F29" i="65"/>
  <c r="F30" i="65"/>
  <c r="F31" i="65"/>
  <c r="F32" i="65"/>
  <c r="F33" i="65"/>
  <c r="F34" i="65"/>
  <c r="F35" i="65"/>
  <c r="F40" i="65"/>
  <c r="F41" i="65"/>
  <c r="F42" i="65"/>
  <c r="F43" i="65"/>
  <c r="F44" i="65"/>
  <c r="F45" i="65"/>
  <c r="F46" i="65"/>
  <c r="F47" i="65"/>
  <c r="F9" i="65"/>
  <c r="F10" i="65"/>
  <c r="F11" i="65"/>
  <c r="F12" i="65"/>
  <c r="F13" i="65"/>
  <c r="F48" i="65"/>
  <c r="F49" i="65"/>
  <c r="F50" i="65"/>
  <c r="D4" i="65"/>
  <c r="D5" i="65"/>
  <c r="D6" i="65"/>
  <c r="D7" i="65"/>
  <c r="D8" i="65"/>
  <c r="D14" i="65"/>
  <c r="D15" i="65"/>
  <c r="D16" i="65"/>
  <c r="D17" i="65"/>
  <c r="D18" i="65"/>
  <c r="D36" i="65"/>
  <c r="D37" i="65"/>
  <c r="D38" i="65"/>
  <c r="D39" i="65"/>
  <c r="D19" i="65"/>
  <c r="D20" i="65"/>
  <c r="D21" i="65"/>
  <c r="D22" i="65"/>
  <c r="D23" i="65"/>
  <c r="D24" i="65"/>
  <c r="D25" i="65"/>
  <c r="D26" i="65"/>
  <c r="D27" i="65"/>
  <c r="D28" i="65"/>
  <c r="D29" i="65"/>
  <c r="D30" i="65"/>
  <c r="D31" i="65"/>
  <c r="D32" i="65"/>
  <c r="D33" i="65"/>
  <c r="D34" i="65"/>
  <c r="D35" i="65"/>
  <c r="D40" i="65"/>
  <c r="D41" i="65"/>
  <c r="D42" i="65"/>
  <c r="D43" i="65"/>
  <c r="D44" i="65"/>
  <c r="D45" i="65"/>
  <c r="D46" i="65"/>
  <c r="D47" i="65"/>
  <c r="D9" i="65"/>
  <c r="D10" i="65"/>
  <c r="D11" i="65"/>
  <c r="D12" i="65"/>
  <c r="D13" i="65"/>
  <c r="D48" i="65"/>
  <c r="D49" i="65"/>
  <c r="AP49" i="65" l="1"/>
  <c r="AQ49" i="65" s="1"/>
  <c r="AP11" i="65"/>
  <c r="AQ11" i="65" s="1"/>
  <c r="AP46" i="65"/>
  <c r="AQ46" i="65" s="1"/>
  <c r="AP42" i="65"/>
  <c r="AQ42" i="65" s="1"/>
  <c r="AP34" i="65"/>
  <c r="AQ34" i="65" s="1"/>
  <c r="AP30" i="65"/>
  <c r="AQ30" i="65" s="1"/>
  <c r="AP26" i="65"/>
  <c r="AQ26" i="65" s="1"/>
  <c r="AP22" i="65"/>
  <c r="AQ22" i="65" s="1"/>
  <c r="AP39" i="65"/>
  <c r="AQ39" i="65" s="1"/>
  <c r="AP18" i="65"/>
  <c r="AQ18" i="65" s="1"/>
  <c r="AP14" i="65"/>
  <c r="AQ14" i="65" s="1"/>
  <c r="AP5" i="65"/>
  <c r="AQ5" i="65" s="1"/>
  <c r="AQ24" i="65"/>
  <c r="AP50" i="65"/>
  <c r="AQ50" i="65" s="1"/>
  <c r="AP12" i="65"/>
  <c r="AQ12" i="65" s="1"/>
  <c r="AP47" i="65"/>
  <c r="AQ47" i="65" s="1"/>
  <c r="AP43" i="65"/>
  <c r="AQ43" i="65" s="1"/>
  <c r="AP35" i="65"/>
  <c r="AQ35" i="65" s="1"/>
  <c r="AP31" i="65"/>
  <c r="AQ31" i="65" s="1"/>
  <c r="AP27" i="65"/>
  <c r="AQ27" i="65" s="1"/>
  <c r="AP23" i="65"/>
  <c r="AQ23" i="65" s="1"/>
  <c r="AP19" i="65"/>
  <c r="AQ19" i="65" s="1"/>
  <c r="AP36" i="65"/>
  <c r="AP15" i="65"/>
  <c r="AQ15" i="65" s="1"/>
  <c r="AP6" i="65"/>
  <c r="AQ6" i="65" s="1"/>
  <c r="AP44" i="65"/>
  <c r="AQ44" i="65" s="1"/>
  <c r="AY44" i="65"/>
  <c r="AY24" i="65"/>
  <c r="AP7" i="65"/>
  <c r="AQ7" i="65" s="1"/>
  <c r="AY50" i="65"/>
  <c r="AY12" i="65"/>
  <c r="AY47" i="65"/>
  <c r="AY43" i="65"/>
  <c r="AY35" i="65"/>
  <c r="AY31" i="65"/>
  <c r="AY27" i="65"/>
  <c r="AY23" i="65"/>
  <c r="AY19" i="65"/>
  <c r="AY36" i="65"/>
  <c r="AY15" i="65"/>
  <c r="AP13" i="65"/>
  <c r="AQ13" i="65" s="1"/>
  <c r="AP9" i="65"/>
  <c r="AQ9" i="65" s="1"/>
  <c r="AP40" i="65"/>
  <c r="AQ40" i="65" s="1"/>
  <c r="AP32" i="65"/>
  <c r="AQ32" i="65" s="1"/>
  <c r="AP28" i="65"/>
  <c r="AQ28" i="65" s="1"/>
  <c r="AP20" i="65"/>
  <c r="AQ20" i="65" s="1"/>
  <c r="AP37" i="65"/>
  <c r="AQ37" i="65" s="1"/>
  <c r="AP16" i="65"/>
  <c r="AQ16" i="65" s="1"/>
  <c r="AY49" i="65"/>
  <c r="AY11" i="65"/>
  <c r="AY46" i="65"/>
  <c r="AY42" i="65"/>
  <c r="AY34" i="65"/>
  <c r="AY30" i="65"/>
  <c r="AY26" i="65"/>
  <c r="AY22" i="65"/>
  <c r="AY39" i="65"/>
  <c r="AY18" i="65"/>
  <c r="AY14" i="65"/>
  <c r="AY5" i="65"/>
  <c r="AP48" i="65"/>
  <c r="AQ48" i="65" s="1"/>
  <c r="AP10" i="65"/>
  <c r="AQ10" i="65" s="1"/>
  <c r="AP45" i="65"/>
  <c r="AQ45" i="65" s="1"/>
  <c r="AP41" i="65"/>
  <c r="AQ41" i="65" s="1"/>
  <c r="AP33" i="65"/>
  <c r="AQ33" i="65" s="1"/>
  <c r="AP29" i="65"/>
  <c r="AQ29" i="65" s="1"/>
  <c r="AP25" i="65"/>
  <c r="AQ25" i="65" s="1"/>
  <c r="AP21" i="65"/>
  <c r="AQ21" i="65" s="1"/>
  <c r="AP38" i="65"/>
  <c r="AQ38" i="65" s="1"/>
  <c r="AP17" i="65"/>
  <c r="AQ17" i="65" s="1"/>
  <c r="AP8" i="65"/>
  <c r="AQ8" i="65" s="1"/>
  <c r="AP4" i="65"/>
  <c r="AQ4" i="65" s="1"/>
  <c r="I27" i="105"/>
  <c r="J27" i="105"/>
  <c r="I28" i="105"/>
  <c r="J28" i="105"/>
  <c r="I29" i="105"/>
  <c r="J29" i="105"/>
  <c r="I30" i="105"/>
  <c r="J30" i="105"/>
  <c r="I31" i="105"/>
  <c r="J31" i="105"/>
  <c r="I32" i="105"/>
  <c r="J32" i="105"/>
  <c r="I33" i="105"/>
  <c r="J33" i="105"/>
  <c r="I34" i="105"/>
  <c r="J34" i="105"/>
  <c r="I35" i="105"/>
  <c r="J35" i="105"/>
  <c r="I36" i="105"/>
  <c r="J36" i="105"/>
  <c r="I37" i="105"/>
  <c r="J37" i="105"/>
  <c r="I38" i="105"/>
  <c r="J38" i="105"/>
  <c r="I39" i="105"/>
  <c r="J39" i="105"/>
  <c r="I40" i="105"/>
  <c r="J40" i="105"/>
  <c r="I41" i="105"/>
  <c r="J41" i="105"/>
  <c r="I42" i="105"/>
  <c r="J42" i="105"/>
  <c r="I43" i="105"/>
  <c r="J43" i="105"/>
  <c r="I44" i="105"/>
  <c r="J44" i="105"/>
  <c r="I45" i="105"/>
  <c r="J45" i="105"/>
  <c r="I46" i="105"/>
  <c r="J46" i="105"/>
  <c r="I47" i="105"/>
  <c r="J47" i="105"/>
  <c r="I48" i="105"/>
  <c r="J48" i="105"/>
  <c r="I49" i="105"/>
  <c r="J49" i="105"/>
  <c r="I50" i="105"/>
  <c r="J50" i="105"/>
  <c r="I51" i="105"/>
  <c r="J51" i="105"/>
  <c r="I52" i="105"/>
  <c r="J52" i="105"/>
  <c r="I53" i="105"/>
  <c r="J53" i="105"/>
  <c r="I54" i="105"/>
  <c r="J54" i="105"/>
  <c r="I55" i="105"/>
  <c r="J55" i="105"/>
  <c r="I56" i="105"/>
  <c r="J56" i="105"/>
  <c r="I57" i="105"/>
  <c r="J57" i="105"/>
  <c r="I58" i="105"/>
  <c r="J58" i="105"/>
  <c r="I59" i="105"/>
  <c r="J59" i="105"/>
  <c r="I60" i="105"/>
  <c r="J60" i="105"/>
  <c r="I61" i="105"/>
  <c r="J61" i="105"/>
  <c r="I62" i="105"/>
  <c r="J62" i="105"/>
  <c r="I63" i="105"/>
  <c r="J63" i="105"/>
  <c r="I64" i="105"/>
  <c r="J64" i="105"/>
  <c r="I65" i="105"/>
  <c r="J65" i="105"/>
  <c r="I66" i="105"/>
  <c r="J66" i="105"/>
  <c r="I67" i="105"/>
  <c r="J67" i="105"/>
  <c r="I68" i="105"/>
  <c r="J68" i="105"/>
  <c r="I69" i="105"/>
  <c r="J69" i="105"/>
  <c r="I70" i="105"/>
  <c r="J70" i="105"/>
  <c r="I71" i="105"/>
  <c r="J71" i="105"/>
  <c r="I72" i="105"/>
  <c r="J72" i="105"/>
  <c r="I73" i="105"/>
  <c r="J73" i="105"/>
  <c r="I74" i="105"/>
  <c r="J74" i="105"/>
  <c r="I75" i="105"/>
  <c r="J75" i="105"/>
  <c r="I76" i="105"/>
  <c r="J76" i="105"/>
  <c r="I77" i="105"/>
  <c r="J77" i="105"/>
  <c r="I78" i="105"/>
  <c r="J78" i="105"/>
  <c r="I79" i="105"/>
  <c r="J79" i="105"/>
  <c r="I80" i="105"/>
  <c r="J80" i="105"/>
  <c r="I81" i="105"/>
  <c r="J81" i="105"/>
  <c r="I82" i="105"/>
  <c r="J82" i="105"/>
  <c r="I83" i="105"/>
  <c r="J83" i="105"/>
  <c r="I84" i="105"/>
  <c r="J84" i="105"/>
  <c r="I85" i="105"/>
  <c r="J85" i="105"/>
  <c r="I86" i="105"/>
  <c r="J86" i="105"/>
  <c r="I87" i="105"/>
  <c r="J87" i="105"/>
  <c r="I88" i="105"/>
  <c r="J88" i="105"/>
  <c r="I89" i="105"/>
  <c r="J89" i="105"/>
  <c r="I90" i="105"/>
  <c r="J90" i="105"/>
  <c r="I91" i="105"/>
  <c r="J91" i="105"/>
  <c r="I92" i="105"/>
  <c r="J92" i="105"/>
  <c r="I93" i="105"/>
  <c r="J93" i="105"/>
  <c r="I94" i="105"/>
  <c r="J94" i="105"/>
  <c r="I95" i="105"/>
  <c r="J95" i="105"/>
  <c r="I96" i="105"/>
  <c r="J96" i="105"/>
  <c r="I97" i="105"/>
  <c r="J97" i="105"/>
  <c r="I98" i="105"/>
  <c r="J98" i="105"/>
  <c r="I99" i="105"/>
  <c r="J99" i="105"/>
  <c r="I100" i="105"/>
  <c r="J100" i="105"/>
  <c r="I101" i="105"/>
  <c r="J101" i="105"/>
  <c r="I102" i="105"/>
  <c r="J102" i="105"/>
  <c r="I103" i="105"/>
  <c r="J103" i="105"/>
  <c r="I104" i="105"/>
  <c r="J104" i="105"/>
  <c r="AQ36" i="65" l="1"/>
  <c r="H8" i="92"/>
  <c r="H5" i="92"/>
  <c r="H6" i="92"/>
  <c r="H7" i="92"/>
  <c r="W15" i="65" l="1"/>
  <c r="AH15" i="65" s="1"/>
  <c r="W16" i="65"/>
  <c r="AH16" i="65" s="1"/>
  <c r="W8" i="65"/>
  <c r="AH8" i="65" s="1"/>
  <c r="W14" i="65"/>
  <c r="AH14" i="65" s="1"/>
  <c r="W23" i="65"/>
  <c r="AH23" i="65" s="1"/>
  <c r="W27" i="65"/>
  <c r="AH27" i="65" s="1"/>
  <c r="W31" i="65"/>
  <c r="AH31" i="65" s="1"/>
  <c r="W35" i="65"/>
  <c r="AH35" i="65" s="1"/>
  <c r="W43" i="65"/>
  <c r="AH43" i="65" s="1"/>
  <c r="W47" i="65"/>
  <c r="AH47" i="65" s="1"/>
  <c r="W12" i="65"/>
  <c r="AH12" i="65" s="1"/>
  <c r="W50" i="65"/>
  <c r="AH50" i="65" s="1"/>
  <c r="W26" i="65"/>
  <c r="AH26" i="65" s="1"/>
  <c r="W42" i="65"/>
  <c r="AH42" i="65" s="1"/>
  <c r="W49" i="65"/>
  <c r="AH49" i="65" s="1"/>
  <c r="W24" i="65"/>
  <c r="AH24" i="65" s="1"/>
  <c r="W28" i="65"/>
  <c r="AH28" i="65" s="1"/>
  <c r="W32" i="65"/>
  <c r="AH32" i="65" s="1"/>
  <c r="W40" i="65"/>
  <c r="AH40" i="65" s="1"/>
  <c r="W44" i="65"/>
  <c r="AH44" i="65" s="1"/>
  <c r="W9" i="65"/>
  <c r="AH9" i="65" s="1"/>
  <c r="W13" i="65"/>
  <c r="AH13" i="65" s="1"/>
  <c r="W30" i="65"/>
  <c r="AH30" i="65" s="1"/>
  <c r="W46" i="65"/>
  <c r="AH46" i="65" s="1"/>
  <c r="W25" i="65"/>
  <c r="AH25" i="65" s="1"/>
  <c r="W29" i="65"/>
  <c r="AH29" i="65" s="1"/>
  <c r="W33" i="65"/>
  <c r="AH33" i="65" s="1"/>
  <c r="W41" i="65"/>
  <c r="AH41" i="65" s="1"/>
  <c r="W45" i="65"/>
  <c r="AH45" i="65" s="1"/>
  <c r="W10" i="65"/>
  <c r="AH10" i="65" s="1"/>
  <c r="W48" i="65"/>
  <c r="AH48" i="65" s="1"/>
  <c r="W22" i="65"/>
  <c r="AH22" i="65" s="1"/>
  <c r="W34" i="65"/>
  <c r="AH34" i="65" s="1"/>
  <c r="W11" i="65"/>
  <c r="AH11" i="65" s="1"/>
  <c r="W19" i="65"/>
  <c r="AH19" i="65" s="1"/>
  <c r="W20" i="65"/>
  <c r="AH20" i="65" s="1"/>
  <c r="W39" i="65"/>
  <c r="AH39" i="65" s="1"/>
  <c r="W38" i="65"/>
  <c r="AH38" i="65" s="1"/>
  <c r="W21" i="65"/>
  <c r="AH21" i="65" s="1"/>
  <c r="W36" i="65"/>
  <c r="AH36" i="65" s="1"/>
  <c r="W18" i="65"/>
  <c r="AH18" i="65" s="1"/>
  <c r="W37" i="65"/>
  <c r="AH37" i="65" s="1"/>
  <c r="W17" i="65"/>
  <c r="AH17" i="65" s="1"/>
  <c r="J9" i="105"/>
  <c r="J11" i="105"/>
  <c r="J13" i="105"/>
  <c r="J15" i="105"/>
  <c r="J17" i="105"/>
  <c r="J19" i="105"/>
  <c r="J21" i="105"/>
  <c r="J23" i="105"/>
  <c r="J25" i="105"/>
  <c r="J8" i="105"/>
  <c r="C45" i="99"/>
  <c r="AI36" i="65" l="1"/>
  <c r="AJ36" i="65"/>
  <c r="AK36" i="65" s="1"/>
  <c r="X36" i="65"/>
  <c r="AV36" i="65"/>
  <c r="AJ41" i="65"/>
  <c r="AK41" i="65" s="1"/>
  <c r="X41" i="65"/>
  <c r="AI41" i="65"/>
  <c r="AV41" i="65"/>
  <c r="AX41" i="65"/>
  <c r="AI24" i="65"/>
  <c r="X24" i="65"/>
  <c r="AV24" i="65"/>
  <c r="AJ24" i="65"/>
  <c r="AK24" i="65" s="1"/>
  <c r="AV14" i="65"/>
  <c r="AI14" i="65"/>
  <c r="AJ14" i="65"/>
  <c r="AK14" i="65" s="1"/>
  <c r="X14" i="65"/>
  <c r="X17" i="65"/>
  <c r="AJ17" i="65"/>
  <c r="AK17" i="65" s="1"/>
  <c r="AV17" i="65"/>
  <c r="AI17" i="65"/>
  <c r="AV21" i="65"/>
  <c r="AJ21" i="65"/>
  <c r="AK21" i="65" s="1"/>
  <c r="X21" i="65"/>
  <c r="AI21" i="65"/>
  <c r="AI19" i="65"/>
  <c r="AV19" i="65"/>
  <c r="X19" i="65"/>
  <c r="AJ19" i="65"/>
  <c r="AK19" i="65" s="1"/>
  <c r="AV48" i="65"/>
  <c r="AJ48" i="65"/>
  <c r="AK48" i="65" s="1"/>
  <c r="AI48" i="65"/>
  <c r="X48" i="65"/>
  <c r="X33" i="65"/>
  <c r="AV33" i="65"/>
  <c r="AJ33" i="65"/>
  <c r="AK33" i="65" s="1"/>
  <c r="AI33" i="65"/>
  <c r="AJ30" i="65"/>
  <c r="AK30" i="65" s="1"/>
  <c r="AV30" i="65"/>
  <c r="X30" i="65"/>
  <c r="AI30" i="65"/>
  <c r="AJ40" i="65"/>
  <c r="AK40" i="65" s="1"/>
  <c r="AI40" i="65"/>
  <c r="AV40" i="65"/>
  <c r="X40" i="65"/>
  <c r="AV49" i="65"/>
  <c r="AJ49" i="65"/>
  <c r="AI49" i="65"/>
  <c r="X49" i="65"/>
  <c r="AJ12" i="65"/>
  <c r="X12" i="65"/>
  <c r="AI12" i="65"/>
  <c r="AV12" i="65"/>
  <c r="AV31" i="65"/>
  <c r="AJ31" i="65"/>
  <c r="AK31" i="65" s="1"/>
  <c r="X31" i="65"/>
  <c r="AI31" i="65"/>
  <c r="X8" i="65"/>
  <c r="AV8" i="65"/>
  <c r="AI8" i="65"/>
  <c r="AJ8" i="65"/>
  <c r="X22" i="65"/>
  <c r="AI22" i="65"/>
  <c r="AJ22" i="65"/>
  <c r="AK22" i="65" s="1"/>
  <c r="AV22" i="65"/>
  <c r="AV44" i="65"/>
  <c r="AJ44" i="65"/>
  <c r="AK44" i="65" s="1"/>
  <c r="X44" i="65"/>
  <c r="AI44" i="65"/>
  <c r="AV35" i="65"/>
  <c r="AJ35" i="65"/>
  <c r="AI35" i="65"/>
  <c r="X35" i="65"/>
  <c r="AV37" i="65"/>
  <c r="AJ37" i="65"/>
  <c r="AK37" i="65" s="1"/>
  <c r="AI37" i="65"/>
  <c r="X37" i="65"/>
  <c r="X38" i="65"/>
  <c r="AI38" i="65"/>
  <c r="AJ38" i="65"/>
  <c r="AK38" i="65" s="1"/>
  <c r="AV38" i="65"/>
  <c r="X11" i="65"/>
  <c r="AV11" i="65"/>
  <c r="AJ11" i="65"/>
  <c r="AK11" i="65" s="1"/>
  <c r="AI11" i="65"/>
  <c r="AI10" i="65"/>
  <c r="AJ10" i="65"/>
  <c r="AK10" i="65" s="1"/>
  <c r="AV10" i="65"/>
  <c r="X10" i="65"/>
  <c r="X29" i="65"/>
  <c r="AV29" i="65"/>
  <c r="AJ29" i="65"/>
  <c r="AI29" i="65"/>
  <c r="AJ13" i="65"/>
  <c r="AK13" i="65" s="1"/>
  <c r="AV13" i="65"/>
  <c r="X13" i="65"/>
  <c r="AI13" i="65"/>
  <c r="AI32" i="65"/>
  <c r="AV32" i="65"/>
  <c r="AJ32" i="65"/>
  <c r="AK32" i="65" s="1"/>
  <c r="X32" i="65"/>
  <c r="X42" i="65"/>
  <c r="AV42" i="65"/>
  <c r="AI42" i="65"/>
  <c r="AJ42" i="65"/>
  <c r="AK42" i="65" s="1"/>
  <c r="AJ47" i="65"/>
  <c r="AI47" i="65"/>
  <c r="AV47" i="65"/>
  <c r="X47" i="65"/>
  <c r="AV27" i="65"/>
  <c r="X27" i="65"/>
  <c r="AI27" i="65"/>
  <c r="AJ27" i="65"/>
  <c r="AJ16" i="65"/>
  <c r="AK16" i="65" s="1"/>
  <c r="X16" i="65"/>
  <c r="AV16" i="65"/>
  <c r="AI16" i="65"/>
  <c r="AI20" i="65"/>
  <c r="AV20" i="65"/>
  <c r="AJ20" i="65"/>
  <c r="AK20" i="65" s="1"/>
  <c r="X20" i="65"/>
  <c r="AV46" i="65"/>
  <c r="X46" i="65"/>
  <c r="AI46" i="65"/>
  <c r="AJ46" i="65"/>
  <c r="AK46" i="65" s="1"/>
  <c r="AV50" i="65"/>
  <c r="AJ50" i="65"/>
  <c r="AK50" i="65" s="1"/>
  <c r="AI50" i="65"/>
  <c r="X50" i="65"/>
  <c r="AI18" i="65"/>
  <c r="X18" i="65"/>
  <c r="AV18" i="65"/>
  <c r="AJ18" i="65"/>
  <c r="AJ39" i="65"/>
  <c r="AK39" i="65" s="1"/>
  <c r="AV39" i="65"/>
  <c r="X39" i="65"/>
  <c r="AI39" i="65"/>
  <c r="AI34" i="65"/>
  <c r="AJ34" i="65"/>
  <c r="AK34" i="65" s="1"/>
  <c r="AW34" i="65" s="1"/>
  <c r="AV34" i="65"/>
  <c r="X34" i="65"/>
  <c r="AJ45" i="65"/>
  <c r="AK45" i="65" s="1"/>
  <c r="AI45" i="65"/>
  <c r="AL45" i="65" s="1"/>
  <c r="X45" i="65"/>
  <c r="AV45" i="65"/>
  <c r="AX45" i="65"/>
  <c r="AV25" i="65"/>
  <c r="AJ25" i="65"/>
  <c r="AK25" i="65" s="1"/>
  <c r="AI25" i="65"/>
  <c r="X25" i="65"/>
  <c r="AI9" i="65"/>
  <c r="AL9" i="65" s="1"/>
  <c r="AV9" i="65"/>
  <c r="X9" i="65"/>
  <c r="AJ9" i="65"/>
  <c r="AK9" i="65" s="1"/>
  <c r="AV28" i="65"/>
  <c r="AI28" i="65"/>
  <c r="AJ28" i="65"/>
  <c r="AK28" i="65" s="1"/>
  <c r="X28" i="65"/>
  <c r="AJ26" i="65"/>
  <c r="AI26" i="65"/>
  <c r="X26" i="65"/>
  <c r="AV26" i="65"/>
  <c r="AV43" i="65"/>
  <c r="AI43" i="65"/>
  <c r="X43" i="65"/>
  <c r="AJ43" i="65"/>
  <c r="AI23" i="65"/>
  <c r="AV23" i="65"/>
  <c r="X23" i="65"/>
  <c r="AJ23" i="65"/>
  <c r="AK23" i="65" s="1"/>
  <c r="X15" i="65"/>
  <c r="AI15" i="65"/>
  <c r="AV15" i="65"/>
  <c r="AJ15" i="65"/>
  <c r="I3" i="107"/>
  <c r="H4" i="107"/>
  <c r="H3" i="107"/>
  <c r="L4" i="107"/>
  <c r="L3" i="107"/>
  <c r="AX30" i="65" l="1"/>
  <c r="AW24" i="65"/>
  <c r="AW22" i="65"/>
  <c r="AL36" i="65"/>
  <c r="AL41" i="65"/>
  <c r="AL11" i="65"/>
  <c r="AW31" i="65"/>
  <c r="AW30" i="65"/>
  <c r="AZ30" i="65" s="1"/>
  <c r="AW36" i="65"/>
  <c r="AL31" i="65"/>
  <c r="AX19" i="65"/>
  <c r="AX40" i="65"/>
  <c r="AX14" i="65"/>
  <c r="AL14" i="65"/>
  <c r="AX50" i="65"/>
  <c r="AX44" i="65"/>
  <c r="AL33" i="65"/>
  <c r="AW28" i="65"/>
  <c r="AL44" i="65"/>
  <c r="AW21" i="65"/>
  <c r="AL13" i="65"/>
  <c r="AW37" i="65"/>
  <c r="AX48" i="65"/>
  <c r="AL21" i="65"/>
  <c r="AX13" i="65"/>
  <c r="AW23" i="65"/>
  <c r="AL39" i="65"/>
  <c r="AW50" i="65"/>
  <c r="AX38" i="65"/>
  <c r="AL40" i="65"/>
  <c r="AX21" i="65"/>
  <c r="AX36" i="65"/>
  <c r="AW10" i="65"/>
  <c r="AX11" i="65"/>
  <c r="AW44" i="65"/>
  <c r="AX31" i="65"/>
  <c r="AL48" i="65"/>
  <c r="AL19" i="65"/>
  <c r="AX46" i="65"/>
  <c r="AL42" i="65"/>
  <c r="AW38" i="65"/>
  <c r="AZ38" i="65" s="1"/>
  <c r="AW33" i="65"/>
  <c r="AL17" i="65"/>
  <c r="AL34" i="65"/>
  <c r="AX34" i="65"/>
  <c r="AZ34" i="65" s="1"/>
  <c r="AX20" i="65"/>
  <c r="AL20" i="65"/>
  <c r="AX42" i="65"/>
  <c r="AW32" i="65"/>
  <c r="AX17" i="65"/>
  <c r="AX28" i="65"/>
  <c r="AW9" i="65"/>
  <c r="AX39" i="65"/>
  <c r="AL46" i="65"/>
  <c r="AL16" i="65"/>
  <c r="AX16" i="65"/>
  <c r="AW14" i="65"/>
  <c r="AK12" i="65"/>
  <c r="AW12" i="65" s="1"/>
  <c r="AX12" i="65"/>
  <c r="AX9" i="65"/>
  <c r="AW25" i="65"/>
  <c r="AL25" i="65"/>
  <c r="AW45" i="65"/>
  <c r="AZ45" i="65" s="1"/>
  <c r="AW39" i="65"/>
  <c r="AL50" i="65"/>
  <c r="AW20" i="65"/>
  <c r="AK27" i="65"/>
  <c r="AX27" i="65"/>
  <c r="AW42" i="65"/>
  <c r="AL10" i="65"/>
  <c r="AX37" i="65"/>
  <c r="AX22" i="65"/>
  <c r="AW40" i="65"/>
  <c r="AW48" i="65"/>
  <c r="AX24" i="65"/>
  <c r="AZ24" i="65" s="1"/>
  <c r="AL24" i="65"/>
  <c r="AX23" i="65"/>
  <c r="AK18" i="65"/>
  <c r="AX18" i="65"/>
  <c r="AX32" i="65"/>
  <c r="AL32" i="65"/>
  <c r="AK29" i="65"/>
  <c r="AX29" i="65"/>
  <c r="AK35" i="65"/>
  <c r="AW35" i="65" s="1"/>
  <c r="AX35" i="65"/>
  <c r="AL22" i="65"/>
  <c r="AW41" i="65"/>
  <c r="AZ41" i="65" s="1"/>
  <c r="AK43" i="65"/>
  <c r="AW43" i="65" s="1"/>
  <c r="AX43" i="65"/>
  <c r="AK47" i="65"/>
  <c r="AW47" i="65" s="1"/>
  <c r="AX47" i="65"/>
  <c r="AX15" i="65"/>
  <c r="AK15" i="65"/>
  <c r="AW15" i="65" s="1"/>
  <c r="AL23" i="65"/>
  <c r="AX26" i="65"/>
  <c r="AK26" i="65"/>
  <c r="AW26" i="65" s="1"/>
  <c r="AL28" i="65"/>
  <c r="AX25" i="65"/>
  <c r="AW46" i="65"/>
  <c r="AW16" i="65"/>
  <c r="AW13" i="65"/>
  <c r="AX10" i="65"/>
  <c r="AW11" i="65"/>
  <c r="AL38" i="65"/>
  <c r="AL37" i="65"/>
  <c r="AK8" i="65"/>
  <c r="AW8" i="65" s="1"/>
  <c r="AX8" i="65"/>
  <c r="AK49" i="65"/>
  <c r="AW49" i="65" s="1"/>
  <c r="AX49" i="65"/>
  <c r="AL30" i="65"/>
  <c r="AX33" i="65"/>
  <c r="AW19" i="65"/>
  <c r="AZ19" i="65" s="1"/>
  <c r="AW17" i="65"/>
  <c r="I9" i="105"/>
  <c r="I11" i="105"/>
  <c r="I13" i="105"/>
  <c r="I15" i="105"/>
  <c r="I17" i="105"/>
  <c r="I19" i="105"/>
  <c r="I21" i="105"/>
  <c r="I23" i="105"/>
  <c r="I25" i="105"/>
  <c r="I8" i="105"/>
  <c r="AZ48" i="65" l="1"/>
  <c r="AZ20" i="65"/>
  <c r="AZ17" i="65"/>
  <c r="AZ36" i="65"/>
  <c r="AZ22" i="65"/>
  <c r="AZ31" i="65"/>
  <c r="AZ23" i="65"/>
  <c r="AZ21" i="65"/>
  <c r="AZ13" i="65"/>
  <c r="AZ28" i="65"/>
  <c r="AZ15" i="65"/>
  <c r="AZ44" i="65"/>
  <c r="AZ43" i="65"/>
  <c r="AL47" i="65"/>
  <c r="AZ40" i="65"/>
  <c r="AZ10" i="65"/>
  <c r="AZ14" i="65"/>
  <c r="AZ39" i="65"/>
  <c r="AZ33" i="65"/>
  <c r="AZ11" i="65"/>
  <c r="AZ37" i="65"/>
  <c r="AZ50" i="65"/>
  <c r="AZ46" i="65"/>
  <c r="AL12" i="65"/>
  <c r="AZ9" i="65"/>
  <c r="AZ35" i="65"/>
  <c r="AZ8" i="65"/>
  <c r="AZ16" i="65"/>
  <c r="AZ47" i="65"/>
  <c r="AZ32" i="65"/>
  <c r="AZ12" i="65"/>
  <c r="AZ26" i="65"/>
  <c r="AZ42" i="65"/>
  <c r="AZ25" i="65"/>
  <c r="AL8" i="65"/>
  <c r="AZ49" i="65"/>
  <c r="AL43" i="65"/>
  <c r="AL29" i="65"/>
  <c r="AW29" i="65"/>
  <c r="AZ29" i="65" s="1"/>
  <c r="AW18" i="65"/>
  <c r="AZ18" i="65" s="1"/>
  <c r="AL18" i="65"/>
  <c r="AL35" i="65"/>
  <c r="AL49" i="65"/>
  <c r="AL27" i="65"/>
  <c r="AW27" i="65"/>
  <c r="AZ27" i="65" s="1"/>
  <c r="AL15" i="65"/>
  <c r="AL26" i="65"/>
  <c r="J105" i="105" l="1"/>
  <c r="M8" i="105"/>
  <c r="AB34" i="65" l="1"/>
  <c r="F22" i="91"/>
  <c r="G22" i="91"/>
  <c r="C22" i="91"/>
  <c r="D22" i="91"/>
  <c r="K4" i="107" l="1"/>
  <c r="J4" i="107"/>
  <c r="M4" i="107" s="1"/>
  <c r="K3" i="107"/>
  <c r="N3" i="107" s="1"/>
  <c r="J3" i="107"/>
  <c r="N4" i="107" l="1"/>
  <c r="M3" i="107"/>
  <c r="C38" i="99"/>
  <c r="C37" i="99"/>
  <c r="E21" i="91"/>
  <c r="H21" i="91"/>
  <c r="I21" i="91" l="1"/>
  <c r="H15" i="92" l="1"/>
  <c r="H14" i="92"/>
  <c r="H13" i="92"/>
  <c r="H12" i="92"/>
  <c r="H11" i="92"/>
  <c r="H10" i="92"/>
  <c r="H9" i="92"/>
  <c r="H4" i="92"/>
  <c r="I10" i="92"/>
  <c r="W6" i="65" l="1"/>
  <c r="AH6" i="65" s="1"/>
  <c r="W7" i="65"/>
  <c r="AH7" i="65" s="1"/>
  <c r="W5" i="65"/>
  <c r="AH5" i="65" s="1"/>
  <c r="W4" i="65"/>
  <c r="AH4" i="65" s="1"/>
  <c r="BA4" i="65"/>
  <c r="E17" i="91"/>
  <c r="H17" i="91"/>
  <c r="I26" i="105" s="1"/>
  <c r="J26" i="105" s="1"/>
  <c r="E13" i="91"/>
  <c r="H13" i="91"/>
  <c r="H5" i="91"/>
  <c r="H6" i="91"/>
  <c r="H7" i="91"/>
  <c r="I10" i="105" s="1"/>
  <c r="J10" i="105" s="1"/>
  <c r="H8" i="91"/>
  <c r="H9" i="91"/>
  <c r="I14" i="105" s="1"/>
  <c r="J14" i="105" s="1"/>
  <c r="H10" i="91"/>
  <c r="I16" i="105" s="1"/>
  <c r="J16" i="105" s="1"/>
  <c r="H11" i="91"/>
  <c r="I18" i="105" s="1"/>
  <c r="J18" i="105" s="1"/>
  <c r="H12" i="91"/>
  <c r="H14" i="91"/>
  <c r="I20" i="105" s="1"/>
  <c r="J20" i="105" s="1"/>
  <c r="H15" i="91"/>
  <c r="H16" i="91"/>
  <c r="I24" i="105" s="1"/>
  <c r="J24" i="105" s="1"/>
  <c r="H18" i="91"/>
  <c r="H19" i="91"/>
  <c r="H20" i="91"/>
  <c r="E5" i="91"/>
  <c r="E6" i="91"/>
  <c r="E7" i="91"/>
  <c r="E8" i="91"/>
  <c r="E9" i="91"/>
  <c r="E10" i="91"/>
  <c r="E11" i="91"/>
  <c r="E12" i="91"/>
  <c r="E14" i="91"/>
  <c r="E15" i="91"/>
  <c r="E16" i="91"/>
  <c r="E18" i="91"/>
  <c r="E19" i="91"/>
  <c r="E20" i="91"/>
  <c r="E4" i="91"/>
  <c r="H4" i="91"/>
  <c r="AV4" i="65" l="1"/>
  <c r="X4" i="65"/>
  <c r="AJ4" i="65"/>
  <c r="AK4" i="65" s="1"/>
  <c r="AI4" i="65"/>
  <c r="AI5" i="65"/>
  <c r="X5" i="65"/>
  <c r="AV5" i="65"/>
  <c r="AJ5" i="65"/>
  <c r="AK5" i="65" s="1"/>
  <c r="AV7" i="65"/>
  <c r="AJ7" i="65"/>
  <c r="AK7" i="65" s="1"/>
  <c r="X7" i="65"/>
  <c r="AI7" i="65"/>
  <c r="X6" i="65"/>
  <c r="AI6" i="65"/>
  <c r="AV6" i="65"/>
  <c r="AJ6" i="65"/>
  <c r="AK6" i="65" s="1"/>
  <c r="I12" i="105"/>
  <c r="J12" i="105" s="1"/>
  <c r="I22" i="105"/>
  <c r="J22" i="105" s="1"/>
  <c r="I11" i="91"/>
  <c r="I12" i="91"/>
  <c r="I17" i="91"/>
  <c r="C39" i="99"/>
  <c r="H22" i="91"/>
  <c r="E22" i="91"/>
  <c r="I5" i="91"/>
  <c r="I13" i="91"/>
  <c r="I19" i="91"/>
  <c r="I9" i="91"/>
  <c r="I14" i="91"/>
  <c r="I15" i="91"/>
  <c r="I6" i="91"/>
  <c r="I16" i="91"/>
  <c r="I7" i="91"/>
  <c r="I18" i="91"/>
  <c r="I8" i="91"/>
  <c r="I20" i="91"/>
  <c r="I10" i="91"/>
  <c r="I4" i="91"/>
  <c r="AW5" i="65" l="1"/>
  <c r="AL4" i="65"/>
  <c r="AW7" i="65"/>
  <c r="AL5" i="65"/>
  <c r="AW6" i="65"/>
  <c r="AL7" i="65"/>
  <c r="AX7" i="65"/>
  <c r="AX4" i="65"/>
  <c r="AX6" i="65"/>
  <c r="AX5" i="65"/>
  <c r="AW4" i="65"/>
  <c r="AL6" i="65"/>
  <c r="AZ6" i="65"/>
  <c r="C44" i="99"/>
  <c r="AB11" i="65"/>
  <c r="AB49" i="65"/>
  <c r="AB30" i="65"/>
  <c r="AB40" i="65"/>
  <c r="AB28" i="65"/>
  <c r="AB41" i="65"/>
  <c r="AB13" i="65"/>
  <c r="AB43" i="65"/>
  <c r="AB23" i="65"/>
  <c r="AB25" i="65"/>
  <c r="AB45" i="65"/>
  <c r="AB20" i="65"/>
  <c r="AB10" i="65"/>
  <c r="AB9" i="65"/>
  <c r="AB24" i="65"/>
  <c r="AB32" i="65"/>
  <c r="AB12" i="65"/>
  <c r="AB31" i="65"/>
  <c r="AB33" i="65"/>
  <c r="AB26" i="65"/>
  <c r="AB48" i="65"/>
  <c r="AB44" i="65"/>
  <c r="AB21" i="65"/>
  <c r="AB29" i="65"/>
  <c r="AB42" i="65"/>
  <c r="AB35" i="65"/>
  <c r="I22" i="91"/>
  <c r="C36" i="99"/>
  <c r="I9" i="92"/>
  <c r="AZ5" i="65" l="1"/>
  <c r="AZ7" i="65"/>
  <c r="AZ4" i="65"/>
  <c r="AB27" i="65"/>
  <c r="AB22" i="65"/>
  <c r="AB38" i="65"/>
  <c r="I4" i="92"/>
  <c r="AB47" i="65"/>
  <c r="C35" i="99"/>
  <c r="C40" i="99" s="1"/>
  <c r="AB6" i="65"/>
  <c r="I5" i="92"/>
  <c r="I7" i="92"/>
  <c r="I8" i="92"/>
  <c r="I6" i="92"/>
  <c r="AB36" i="65" l="1"/>
  <c r="C43" i="99"/>
  <c r="C46" i="99" s="1"/>
  <c r="AB39" i="65"/>
  <c r="AB17" i="65"/>
  <c r="AB8" i="65"/>
  <c r="AB46" i="65"/>
  <c r="AB15" i="65"/>
  <c r="AB50" i="65"/>
  <c r="AB18" i="65"/>
  <c r="C32" i="99"/>
  <c r="AB5" i="65"/>
  <c r="AB14" i="65" l="1"/>
  <c r="AB37" i="65"/>
  <c r="AB4" i="65"/>
  <c r="AB19" i="65"/>
  <c r="AB7" i="65"/>
  <c r="AB16" i="65"/>
  <c r="C48" i="99"/>
  <c r="M9" i="105" l="1"/>
</calcChain>
</file>

<file path=xl/sharedStrings.xml><?xml version="1.0" encoding="utf-8"?>
<sst xmlns="http://schemas.openxmlformats.org/spreadsheetml/2006/main" count="2008" uniqueCount="730">
  <si>
    <t>LTM Status</t>
  </si>
  <si>
    <t>LTM Grade</t>
  </si>
  <si>
    <t>LTM Rate</t>
  </si>
  <si>
    <t>LTM Name</t>
  </si>
  <si>
    <t xml:space="preserve">LTM Grade </t>
  </si>
  <si>
    <t>LTM Rate Effective From</t>
  </si>
  <si>
    <t xml:space="preserve">Indemnity Principle Limit </t>
  </si>
  <si>
    <t>Part</t>
  </si>
  <si>
    <t>Item No</t>
  </si>
  <si>
    <t>Date</t>
  </si>
  <si>
    <t>Details</t>
  </si>
  <si>
    <t>Time</t>
  </si>
  <si>
    <t>PC</t>
  </si>
  <si>
    <t>Base PC</t>
  </si>
  <si>
    <t>Total Profit Costs (inc SF and VAT)</t>
  </si>
  <si>
    <t>Counsel's Base Fees</t>
  </si>
  <si>
    <t>VAT on Base Counsel Fees</t>
  </si>
  <si>
    <t>Counsel's SF</t>
  </si>
  <si>
    <t>VAT on Counsel's SF</t>
  </si>
  <si>
    <t>Total Counsel Fees (inc SF and VAT)</t>
  </si>
  <si>
    <t>VAT On Other Disbs</t>
  </si>
  <si>
    <t>Total Other Disbs (inc VAT)</t>
  </si>
  <si>
    <t>Other Disbs</t>
  </si>
  <si>
    <t>LC1</t>
  </si>
  <si>
    <t>BG1</t>
  </si>
  <si>
    <t>MA1</t>
  </si>
  <si>
    <t>to 31/10/12</t>
  </si>
  <si>
    <t>1/11/2012 to 28/02/13</t>
  </si>
  <si>
    <t>Partner/ Barrister</t>
  </si>
  <si>
    <t>Witness Statements</t>
  </si>
  <si>
    <t>Trial Preparation</t>
  </si>
  <si>
    <t>Grand Total</t>
  </si>
  <si>
    <t>Senior Costs Lawyer</t>
  </si>
  <si>
    <t>CL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</si>
  <si>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</si>
  <si>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</si>
  <si>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</si>
  <si>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</si>
  <si>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</si>
  <si>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</si>
  <si>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</si>
  <si>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</si>
  <si>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</si>
  <si>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</si>
  <si>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</si>
  <si>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</si>
  <si>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</si>
  <si>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</si>
  <si>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</si>
  <si>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GM</t>
  </si>
  <si>
    <t>AH</t>
  </si>
  <si>
    <t>Leading Counsel</t>
  </si>
  <si>
    <t>Junior Counsel</t>
  </si>
  <si>
    <t xml:space="preserve">I certify that </t>
  </si>
  <si>
    <t>From 31/10/11</t>
  </si>
  <si>
    <t>Solicitor (Grade B)</t>
  </si>
  <si>
    <t>Solicitor (Grade C)</t>
  </si>
  <si>
    <t>Partner (Grade A)</t>
  </si>
  <si>
    <t>Budgeted</t>
  </si>
  <si>
    <t>Pre Budget</t>
  </si>
  <si>
    <t xml:space="preserve">I certify that this bill is both accurate and complete and </t>
  </si>
  <si>
    <t>No rulings have been made in this case which affects my/the receiving party's entitlement to interest on costs.</t>
  </si>
  <si>
    <t>Expense Code</t>
  </si>
  <si>
    <t>A112</t>
  </si>
  <si>
    <t>A106</t>
  </si>
  <si>
    <t>A129</t>
  </si>
  <si>
    <t>Activity Name</t>
  </si>
  <si>
    <t>Expense Name</t>
  </si>
  <si>
    <t>A103</t>
  </si>
  <si>
    <t>X117</t>
  </si>
  <si>
    <t>JE10</t>
  </si>
  <si>
    <t>JF10</t>
  </si>
  <si>
    <t>A109</t>
  </si>
  <si>
    <t>A108</t>
  </si>
  <si>
    <t>JG10</t>
  </si>
  <si>
    <t>JK10</t>
  </si>
  <si>
    <t>A101</t>
  </si>
  <si>
    <t>JF40</t>
  </si>
  <si>
    <t>Funding</t>
  </si>
  <si>
    <t>X101</t>
  </si>
  <si>
    <t>Copies/Hard Copy Prints/Printing-Black &amp; White (Internal)</t>
  </si>
  <si>
    <t>Budgeting - own side's costs</t>
  </si>
  <si>
    <t>A102</t>
  </si>
  <si>
    <t>Research</t>
  </si>
  <si>
    <t>Budgeting - Precedent H</t>
  </si>
  <si>
    <t>Draft/Revise</t>
  </si>
  <si>
    <t>JB30</t>
  </si>
  <si>
    <t>Budgeting - between the parties</t>
  </si>
  <si>
    <t>A104</t>
  </si>
  <si>
    <t>Review/Analyze</t>
  </si>
  <si>
    <t>Factual investigation</t>
  </si>
  <si>
    <t>A105</t>
  </si>
  <si>
    <t>Legal investigation</t>
  </si>
  <si>
    <t>Communicate (with client)</t>
  </si>
  <si>
    <t>Pre-action protocol (or similar) work</t>
  </si>
  <si>
    <t>A107</t>
  </si>
  <si>
    <t>Communicate (Other Party(s)/other outside lawyers)</t>
  </si>
  <si>
    <t>JD10</t>
  </si>
  <si>
    <t>Mediation</t>
  </si>
  <si>
    <t>A113</t>
  </si>
  <si>
    <t>Communicate (witnesses)</t>
  </si>
  <si>
    <t>JD20</t>
  </si>
  <si>
    <t>Other Settlement Matters</t>
  </si>
  <si>
    <t>A114</t>
  </si>
  <si>
    <t>Communicate (experts)</t>
  </si>
  <si>
    <t>Communicate (other external)</t>
  </si>
  <si>
    <t>JE20</t>
  </si>
  <si>
    <t>Review of Other Party(s)' Statements of Case</t>
  </si>
  <si>
    <t>A110</t>
  </si>
  <si>
    <t>Manage Data/Files/Documentation</t>
  </si>
  <si>
    <t>X112</t>
  </si>
  <si>
    <t>Delivery Services/Messengers</t>
  </si>
  <si>
    <t>JE40</t>
  </si>
  <si>
    <t>Billable Travel Time</t>
  </si>
  <si>
    <t>Preparation of the disclosure report and the disclosure proposal</t>
  </si>
  <si>
    <t>Communicate (with Outside Counsel)</t>
  </si>
  <si>
    <t>X114</t>
  </si>
  <si>
    <t>Local Travel</t>
  </si>
  <si>
    <t>JF20</t>
  </si>
  <si>
    <t>Obtaining and reviewing documents</t>
  </si>
  <si>
    <t>Other</t>
  </si>
  <si>
    <t>X115</t>
  </si>
  <si>
    <t>Out-of-Town Travel</t>
  </si>
  <si>
    <t>JF30</t>
  </si>
  <si>
    <t>Preparing and serving disclosure lists</t>
  </si>
  <si>
    <t>X116</t>
  </si>
  <si>
    <t>Meals</t>
  </si>
  <si>
    <t>Court and Governmental Agency Fees</t>
  </si>
  <si>
    <t>Taking, preparing and finalising witness statement(s)</t>
  </si>
  <si>
    <t>X124</t>
  </si>
  <si>
    <t>Publications/Books/Treatises</t>
  </si>
  <si>
    <t>JG20</t>
  </si>
  <si>
    <t>Reviewing Other Party(s)' witness statement(s)</t>
  </si>
  <si>
    <t>X125</t>
  </si>
  <si>
    <t>ATE Premiums/Insurance</t>
  </si>
  <si>
    <t>JH10</t>
  </si>
  <si>
    <t>JH20</t>
  </si>
  <si>
    <t>Joint expert evidence</t>
  </si>
  <si>
    <t>JI10</t>
  </si>
  <si>
    <t>JI20</t>
  </si>
  <si>
    <t>JI30</t>
  </si>
  <si>
    <t>Applications for an injunction or committal</t>
  </si>
  <si>
    <t>Applications for disclosure or Further Information</t>
  </si>
  <si>
    <t>Applications concerning evidence</t>
  </si>
  <si>
    <t>X135</t>
  </si>
  <si>
    <t>Local Solicitor Agents</t>
  </si>
  <si>
    <t>Applications relating to Costs alone</t>
  </si>
  <si>
    <t>X137</t>
  </si>
  <si>
    <t>Consultants, Other Professionals or Foreign Lawyers</t>
  </si>
  <si>
    <t>Permission applications</t>
  </si>
  <si>
    <t>Other applications</t>
  </si>
  <si>
    <t>JJ10</t>
  </si>
  <si>
    <t>Preparation of trial bundles</t>
  </si>
  <si>
    <t>JJ20</t>
  </si>
  <si>
    <t>General work regarding preparation for trial</t>
  </si>
  <si>
    <t>X145</t>
  </si>
  <si>
    <t>Witness Expenses Incurred</t>
  </si>
  <si>
    <t>Advocacy</t>
  </si>
  <si>
    <t>X146</t>
  </si>
  <si>
    <t>Outside Counsel Charges (Local)</t>
  </si>
  <si>
    <t>JK20</t>
  </si>
  <si>
    <t>Support of advocates</t>
  </si>
  <si>
    <t>JL10</t>
  </si>
  <si>
    <t>Preparing costs claim</t>
  </si>
  <si>
    <t>Hearings</t>
  </si>
  <si>
    <t>Post Assessment Work (excluding Hearings)</t>
  </si>
  <si>
    <t>Plan and prepare for</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</si>
  <si>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</si>
  <si>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</si>
  <si>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</si>
  <si>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</si>
  <si>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</si>
  <si>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</si>
  <si>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</si>
  <si>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</si>
  <si>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</si>
  <si>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</si>
  <si>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</si>
  <si>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</si>
  <si>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</si>
  <si>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</si>
  <si>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VAT Amount</t>
  </si>
  <si>
    <t>Additional Information</t>
  </si>
  <si>
    <t>A</t>
  </si>
  <si>
    <t>Total PC</t>
  </si>
  <si>
    <t>Total Disbs</t>
  </si>
  <si>
    <t>Total VAT</t>
  </si>
  <si>
    <t>Total Costs</t>
  </si>
  <si>
    <t>(blank)</t>
  </si>
  <si>
    <t>B</t>
  </si>
  <si>
    <t>C</t>
  </si>
  <si>
    <t>D</t>
  </si>
  <si>
    <t>ATE Premium</t>
  </si>
  <si>
    <t>Total</t>
  </si>
  <si>
    <t>VAT</t>
  </si>
  <si>
    <t>Description</t>
  </si>
  <si>
    <t>Mr A</t>
  </si>
  <si>
    <t>Mr D</t>
  </si>
  <si>
    <t>Mrs B</t>
  </si>
  <si>
    <t>Miss A</t>
  </si>
  <si>
    <t>Mr E</t>
  </si>
  <si>
    <t>Mr F</t>
  </si>
  <si>
    <t>Mrs C</t>
  </si>
  <si>
    <t>Mr G</t>
  </si>
  <si>
    <t>Mr O</t>
  </si>
  <si>
    <t>Mr P</t>
  </si>
  <si>
    <t>BPCFA</t>
  </si>
  <si>
    <t>VAT %</t>
  </si>
  <si>
    <t>BP1</t>
  </si>
  <si>
    <t>BP2</t>
  </si>
  <si>
    <t>CACFA</t>
  </si>
  <si>
    <t>CACFA - SA</t>
  </si>
  <si>
    <t>Company B</t>
  </si>
  <si>
    <t>ABC Firm</t>
  </si>
  <si>
    <t>SF</t>
  </si>
  <si>
    <t>External Party Name</t>
  </si>
  <si>
    <t>SF%</t>
  </si>
  <si>
    <t>Phase Name</t>
  </si>
  <si>
    <t>Task Code</t>
  </si>
  <si>
    <t>Task Name</t>
  </si>
  <si>
    <t>JC</t>
  </si>
  <si>
    <t>LTM</t>
  </si>
  <si>
    <t>LC</t>
  </si>
  <si>
    <t>LM</t>
  </si>
  <si>
    <t>CA</t>
  </si>
  <si>
    <t>GC</t>
  </si>
  <si>
    <t>MA</t>
  </si>
  <si>
    <t>Disclosure</t>
  </si>
  <si>
    <t>Trainee Solicitor</t>
  </si>
  <si>
    <t>to 14/4/13</t>
  </si>
  <si>
    <t>from 15/4/13</t>
  </si>
  <si>
    <t>Throughout</t>
  </si>
  <si>
    <t>GC1</t>
  </si>
  <si>
    <t>Disclosure Total</t>
  </si>
  <si>
    <t>Interim Applications and Hearings (Interlocutory Applications) Total</t>
  </si>
  <si>
    <t>The claim was conducted throughout by……………………………</t>
  </si>
  <si>
    <t>Total (£)</t>
  </si>
  <si>
    <t>Disbs (£)</t>
  </si>
  <si>
    <t>Time costs (£)</t>
  </si>
  <si>
    <t>CMC</t>
  </si>
  <si>
    <t>Trial</t>
  </si>
  <si>
    <t>Contingent Cost A</t>
  </si>
  <si>
    <t>Phase Code</t>
  </si>
  <si>
    <t>Pre-Budget</t>
  </si>
  <si>
    <t>Budget Approved / Agreed</t>
  </si>
  <si>
    <t>Estimated ("E")</t>
  </si>
  <si>
    <t>Activity Code</t>
  </si>
  <si>
    <t>JC00</t>
  </si>
  <si>
    <t>JD00</t>
  </si>
  <si>
    <t>JE00</t>
  </si>
  <si>
    <t>JF00</t>
  </si>
  <si>
    <t>JG00</t>
  </si>
  <si>
    <t>JH00</t>
  </si>
  <si>
    <t>JK00</t>
  </si>
  <si>
    <t>JL00</t>
  </si>
  <si>
    <t>JB00</t>
  </si>
  <si>
    <t>JJ00</t>
  </si>
  <si>
    <t>JM00</t>
  </si>
  <si>
    <t>Pre, Post or Non Budget</t>
  </si>
  <si>
    <t>SF on Base PC</t>
  </si>
  <si>
    <t>VAT on SF on Base PC</t>
  </si>
  <si>
    <t>The Issues</t>
  </si>
  <si>
    <t>THE PROCEEDINGS</t>
  </si>
  <si>
    <t>CONDUCT OF THE CLAIM/FUNDING</t>
  </si>
  <si>
    <t>ATE PREMIUM SECTION</t>
  </si>
  <si>
    <t>OTHER DISBS SECTION</t>
  </si>
  <si>
    <t>COUNSELS FEE SECTION</t>
  </si>
  <si>
    <t>Disb Total</t>
  </si>
  <si>
    <t>Task Description</t>
  </si>
  <si>
    <t>JA00</t>
  </si>
  <si>
    <t>All work relating to reviewing funding options, securing funding and reports to funders during the life of the case.</t>
  </si>
  <si>
    <t>JA10</t>
  </si>
  <si>
    <t>All work relating to reviewing funding options and securing funding.</t>
  </si>
  <si>
    <t>All work throughout the life of the case relating to budgeting and costs management, excluding the ‘costs assessment’ and ‘funding’ related work and preparation for and attendance at any costs management hearing, all of which have discrete phases.</t>
  </si>
  <si>
    <t>JB10</t>
  </si>
  <si>
    <t>Preparing budgets solely for the client and monitoring costs incurred for the purposes of any required variations. Performing budgetary work related to obtaining third party funding/ATE insurance.</t>
  </si>
  <si>
    <t>JB20</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</si>
  <si>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</si>
  <si>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</si>
  <si>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</si>
  <si>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</si>
  <si>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JC10</t>
  </si>
  <si>
    <t>Work required to understand the facts of the case including instructions from the client and the identification of potential witnesses</t>
  </si>
  <si>
    <t>JC20</t>
  </si>
  <si>
    <t xml:space="preserve">Includes identification of the legal issues raised by the case facts and developing the strategy for the case.  </t>
  </si>
  <si>
    <t>JC30</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</si>
  <si>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</si>
  <si>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</si>
  <si>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</si>
  <si>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</si>
  <si>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</si>
  <si>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</si>
  <si>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</si>
  <si>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</si>
  <si>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</si>
  <si>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JE30</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</si>
  <si>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</si>
  <si>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</si>
  <si>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</si>
  <si>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</si>
  <si>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</si>
  <si>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</si>
  <si>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</si>
  <si>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</si>
  <si>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</si>
  <si>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</si>
  <si>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</si>
  <si>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</si>
  <si>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</si>
  <si>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</si>
  <si>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</si>
  <si>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</si>
  <si>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</si>
  <si>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</si>
  <si>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</si>
  <si>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</si>
  <si>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JH30</t>
  </si>
  <si>
    <t>As [JH10] (own expert evidence) with appropriate modifications.</t>
  </si>
  <si>
    <t>JI00</t>
  </si>
  <si>
    <t>Case and Costs Management Hearings</t>
  </si>
  <si>
    <t>Work relating to such hearings and the preparation for them, including PTR and CMC’s. This does not include interim applications heard at the same time.</t>
  </si>
  <si>
    <t>Case Management Conference</t>
  </si>
  <si>
    <t>Work in preparing for and attending any Case Management Conference (excluding Costs Management)</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</si>
  <si>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</si>
  <si>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</si>
  <si>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</si>
  <si>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</si>
  <si>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</si>
  <si>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</si>
  <si>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</si>
  <si>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</si>
  <si>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JJ30</t>
  </si>
  <si>
    <t>Work performed related to applications for disclosure or Further Information</t>
  </si>
  <si>
    <t>JJ40</t>
  </si>
  <si>
    <t>Work performed related to applications concerning evidence</t>
  </si>
  <si>
    <t>JJ50</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</si>
  <si>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</si>
  <si>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JJ60</t>
  </si>
  <si>
    <t>All permission applications where permission to proceed is required, such as in judicial review proceedings or on appeal.</t>
  </si>
  <si>
    <t>JJ70</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</si>
  <si>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</si>
  <si>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</si>
  <si>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</si>
  <si>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</si>
  <si>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</si>
  <si>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</si>
  <si>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</si>
  <si>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JL20</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</si>
  <si>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</si>
  <si>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JL30</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</si>
  <si>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</si>
  <si>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</si>
  <si>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</si>
  <si>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JM10</t>
  </si>
  <si>
    <t xml:space="preserve">Includes the reconciliation of the costs claimed to any approved budget in and the preparation of the bill of costs for detailed assessment </t>
  </si>
  <si>
    <t>JM20</t>
  </si>
  <si>
    <t>Points of dispute, Replies and Negotiations</t>
  </si>
  <si>
    <t>Work on the formal procedural steps under CPR 47 following service of a bill of costs together with Part 36 and other offers to settle costs and consequent negotiations</t>
  </si>
  <si>
    <t>JM30</t>
  </si>
  <si>
    <t>Includes preparation for and attendance at hearings for directions and interim certificate applications as well as the detailed assessment itself</t>
  </si>
  <si>
    <t>JM40</t>
  </si>
  <si>
    <t>Includes post-hearing calculations and all other work required  to finalise the amounts due for principal, interest and the costs of the assessment</t>
  </si>
  <si>
    <t>Activity Description</t>
  </si>
  <si>
    <t>Previous Code</t>
  </si>
  <si>
    <t>Any planning or preparation associated with a matter.  Includes budgeting and case assessment services if these are allowed by the client.</t>
  </si>
  <si>
    <t>Any legal or factual research associated with the matter</t>
  </si>
  <si>
    <t>Any drafting or revision or other preparation of documents or other material</t>
  </si>
  <si>
    <t>Any review or analysis of documents or other material</t>
  </si>
  <si>
    <t>Communicate (internally within legal team)</t>
  </si>
  <si>
    <t>Any internal communications within firm.</t>
  </si>
  <si>
    <t>Any  communication by letter, fax, email, telephone, meetings and conferences with client</t>
  </si>
  <si>
    <t>Any  communication by letter, fax, email, telephone, meetings and conferences with opposing counsel or other outside lawyers not representing the client</t>
  </si>
  <si>
    <t>Any  communication by letter, fax, email, telephone, meetings and conferences with witnesses in the legal matter</t>
  </si>
  <si>
    <t>Any  communication by letter, fax, email, telephone, meetings and conferences with experts associated with the legal matter</t>
  </si>
  <si>
    <t>Any  communication by letter, fax, email, telephone, meetings and conferences with other external parties not already specified within these activity codes</t>
  </si>
  <si>
    <t>Any appearance for or attendance at a scheduled event related to the matter</t>
  </si>
  <si>
    <t>Any handling of documents, files or data other than drafting, revising, reviewing or analysing.</t>
  </si>
  <si>
    <t xml:space="preserve">Travel time billed by the timekeeper when other billable services are not performed for the client.  Includes time spent waiting associated with the matter when other billable services are not performed for the client.  </t>
  </si>
  <si>
    <t>DRI Code A112</t>
  </si>
  <si>
    <t>A115</t>
  </si>
  <si>
    <t>Medical Record and Medical Bill Management</t>
  </si>
  <si>
    <t>Any services associated with the review, compilation, digesting, summary or processing of medical records or bills when performed in-house only</t>
  </si>
  <si>
    <t>A116</t>
  </si>
  <si>
    <t>Training</t>
  </si>
  <si>
    <t>Training services provided by the law firm or legal Supplier and billed as an hourly service.  Typically technical or project training associated with eDiscovery.</t>
  </si>
  <si>
    <t>A117</t>
  </si>
  <si>
    <t>Special Handling Copying/Scanning/Imaging (Internal)</t>
  </si>
  <si>
    <t>Any special  oversized copying, binding, scanning, imaging and photograph reproduction which requires manual handling</t>
  </si>
  <si>
    <t>A118</t>
  </si>
  <si>
    <t>Collection-Forensic</t>
  </si>
  <si>
    <t>For discovery and eDiscovery, the forensic acquisition and analysis of data that includes active files, deleted files and file fragments using specialized software or hardware</t>
  </si>
  <si>
    <t>A119</t>
  </si>
  <si>
    <t xml:space="preserve">Culling &amp; Filtering </t>
  </si>
  <si>
    <t>For discovery and eDiscovery, activities associated with grouping and filtering documents for processing.  Includes deduplication, deNIST*, etc.  Excludes culling and filtering associated with the creation of a Privilege Log (A124). * National Institute of Standards &amp; Technology list:  has yearly list of "program files" that are removed from collection.</t>
  </si>
  <si>
    <t>A120</t>
  </si>
  <si>
    <t>Processing</t>
  </si>
  <si>
    <t>For discovery and eDiscovery, services associated with the processing of documents, images, files, etc. in a document collection.  Includes  OCR, importing/ingestion/overlay, exporting, file conversion and/or extraction when billed as a service.  Excludes scanning (A117).</t>
  </si>
  <si>
    <t>A121</t>
  </si>
  <si>
    <t>Review and Analysis</t>
  </si>
  <si>
    <t>For discovery and eDiscovery, the inspection, review, consideration and analysis of documents and/or evidence.   Includes coding and relevance issues.  Excludes creation of privilege log (A124 ).</t>
  </si>
  <si>
    <t>A122</t>
  </si>
  <si>
    <t>Quality Assurance and Control</t>
  </si>
  <si>
    <t xml:space="preserve">Quality Assurance and Control activities associated with eDiscovery  </t>
  </si>
  <si>
    <t>A123</t>
  </si>
  <si>
    <t>Search Creation and Execution</t>
  </si>
  <si>
    <t>For discovery and eDiscovery, creation and execution of electronic document searches irrespective of source of document collection.  Excludes legal research (A102).</t>
  </si>
  <si>
    <t>A124</t>
  </si>
  <si>
    <t>Privilege Review Culling and Log Creation</t>
  </si>
  <si>
    <t>For discovery and eDiscovery, culling and review associated with the creation of a Privilege Log.</t>
  </si>
  <si>
    <t>A125</t>
  </si>
  <si>
    <t>Document Production Creation and Preparation</t>
  </si>
  <si>
    <t>For discovery and eDiscovery, the creation, export or delivery of a document production set including:  creation of production export, metadata redaction, creation of delivery media and image branding.  Excludes cost of printed set (X101 or X102).</t>
  </si>
  <si>
    <t>A126</t>
  </si>
  <si>
    <t>Evidence/Exhibit Creation and Preparation</t>
  </si>
  <si>
    <t xml:space="preserve">For discovery and eDiscovery, the creation, export or delivery of trial evidence or exhibits including:  creation of video clips and other demonstrative evidence from the collection. </t>
  </si>
  <si>
    <t>A127</t>
  </si>
  <si>
    <t xml:space="preserve">Project Management </t>
  </si>
  <si>
    <t>Discovery or eDiscovery project management services, including budgeting and case assessment of the  project and quality assurance and control.  Excludes legal project management of a matter.</t>
  </si>
  <si>
    <t>A128</t>
  </si>
  <si>
    <t>Collection Closing Activities</t>
  </si>
  <si>
    <t>Closing activities related to a Discovery or eDiscovery collection.</t>
  </si>
  <si>
    <t>Any  communication by letter, fax, email, telephone, meetings and conferences with own-side Outside Counsel representing your client</t>
  </si>
  <si>
    <t>A111</t>
  </si>
  <si>
    <t>Expense Description</t>
  </si>
  <si>
    <t>Any black &amp; white copies, Hard Copy Prints, digital prints from images, printing or reprinting costs billed on a per page basis when that printing is performed in-house and not by an external Supplier</t>
  </si>
  <si>
    <t>E101</t>
  </si>
  <si>
    <t>X102</t>
  </si>
  <si>
    <t>Copies/Hard Copy Prints/Printing-Colour (Internal)</t>
  </si>
  <si>
    <t>Any colour copies, Hard Copy Prints, digital prints from images, printing or reprinting costs billed on a per page basis when that printing is performed in-house and not by an external Supplier</t>
  </si>
  <si>
    <t>X103</t>
  </si>
  <si>
    <t>Copy Service (External)</t>
  </si>
  <si>
    <t>Any black &amp; white or colour copy, binding and reassembly charges when that service is performed by an external party and paid by the law firm or legal Supplier</t>
  </si>
  <si>
    <t>E102</t>
  </si>
  <si>
    <t>X104</t>
  </si>
  <si>
    <t>Any special oversized copying, binding, scanning, imaging and photograph reproduction  handled in-house which requires manual handling</t>
  </si>
  <si>
    <t>X105</t>
  </si>
  <si>
    <t>Word Processing</t>
  </si>
  <si>
    <t>Any in-house word processing fees.  Excludes word processing associated with a Translation (X139).</t>
  </si>
  <si>
    <t xml:space="preserve">E103 </t>
  </si>
  <si>
    <t>X106</t>
  </si>
  <si>
    <t>Facsimile</t>
  </si>
  <si>
    <t>Any facsimile charges</t>
  </si>
  <si>
    <t>E104</t>
  </si>
  <si>
    <t>X107</t>
  </si>
  <si>
    <t>Telephone-Local</t>
  </si>
  <si>
    <t>Any local telephone charges; if VOIP expense bill as a single line item as opposed to a per call charge.</t>
  </si>
  <si>
    <t>E105</t>
  </si>
  <si>
    <t>X108</t>
  </si>
  <si>
    <t>Telephone-Long Distance</t>
  </si>
  <si>
    <t>Any long distance telephone charges; if VOIP expense bill as a single line item as opposed to a per call charge.</t>
  </si>
  <si>
    <t>X109</t>
  </si>
  <si>
    <t>Telephone-Mobile</t>
  </si>
  <si>
    <t>Any mobile telephone charges</t>
  </si>
  <si>
    <t>X110</t>
  </si>
  <si>
    <t>Conference Call/Video Call/Webinar Charges</t>
  </si>
  <si>
    <t>Multi party communication whether by telephone,  video or external</t>
  </si>
  <si>
    <t>X111</t>
  </si>
  <si>
    <t>Online Legal Research</t>
  </si>
  <si>
    <t>Any electronic legal research service charges, such as for LexisNexis or Westlaw</t>
  </si>
  <si>
    <t>E106</t>
  </si>
  <si>
    <t>Any overnight delivery service like FedEx, UPS or DHL and messenger services including internal law firm or legal Supplier messenger services.  Excludes Postal Service charges (X113).</t>
  </si>
  <si>
    <t>E107</t>
  </si>
  <si>
    <t>X113</t>
  </si>
  <si>
    <t>Postage</t>
  </si>
  <si>
    <t>Any costs for regular, certified  and overnight mail through the Postal Service only, and costs for any mailings required by statute when sent through the Postal Service</t>
  </si>
  <si>
    <t>E108</t>
  </si>
  <si>
    <t>Any ground transportation (taxi, bus, subway/underground), mileage and parking associated with local travel.  Excludes billable travel time (A115). If client requires a more granular breakdown, law firm or legal Supplier should submit separate itemized expense line items.</t>
  </si>
  <si>
    <t>E109</t>
  </si>
  <si>
    <t>Any airfare, ground transportation (taxi, subway/underground, train), rental car, mileage, parking, and hotel associated with out-of-town travel.  Excludes include billable travel time (A112).  If client requires a more granular breakdown, law firm or legal Supplier should submit separate itemized expense line items.</t>
  </si>
  <si>
    <t>E110</t>
  </si>
  <si>
    <t>Any meals, whether local or associated with travel, payable by the client</t>
  </si>
  <si>
    <t>E111</t>
  </si>
  <si>
    <t xml:space="preserve">Any court or governmental agency fees, </t>
  </si>
  <si>
    <t>E112</t>
  </si>
  <si>
    <t>X118</t>
  </si>
  <si>
    <t>Eviction Costs</t>
  </si>
  <si>
    <t>Any other costs specifically associated with an eviction action not already provided for within the expense codes</t>
  </si>
  <si>
    <t>X119</t>
  </si>
  <si>
    <t>Foreclosure Costs</t>
  </si>
  <si>
    <t>Any other costs specifically associated with a foreclosure action not already provided for within the expense codes</t>
  </si>
  <si>
    <t>X120</t>
  </si>
  <si>
    <t>Title Insurance Costs</t>
  </si>
  <si>
    <t>Any Title Service, examination and abstract costs</t>
  </si>
  <si>
    <t>X121</t>
  </si>
  <si>
    <t>Immigration Costs</t>
  </si>
  <si>
    <t>Any costs associated with an immigration matter, including credentials evaluation, fixed expense allowance, etc., not already specified within these expense codes</t>
  </si>
  <si>
    <t>X122</t>
  </si>
  <si>
    <t>Late Fees</t>
  </si>
  <si>
    <t xml:space="preserve">Any late fee imposed by a governmental or quasi-governmental agency in any type of matter in order to have a document entered into record past the initial deadline.   For IP matters, includes including Petition for Extension of Time and Information Disclosure. Excludes any late fee or finance charge on overdue legal bills. Statement fees in the US.  </t>
  </si>
  <si>
    <t>E131</t>
  </si>
  <si>
    <t>X123</t>
  </si>
  <si>
    <t>Publication Costs</t>
  </si>
  <si>
    <t>Any fees associated with publishing an official notice on the matter as required by statute.  Excludes electronic or bound resource material purchased for use as a reference (X124) or legal research service costs (X111).</t>
  </si>
  <si>
    <t>Costs for any publications, books or treatises  Excludes LEXIS, Westlaw or similar online legal research service (X111)</t>
  </si>
  <si>
    <t>The cost of ATE (After the Event) Insurance to indemnify legal costs in the event the litigation or arbitration is unsuccessful</t>
  </si>
  <si>
    <t>X126</t>
  </si>
  <si>
    <t>Witness Fees</t>
  </si>
  <si>
    <t>Any sheriff or service fees and other costs associated with the testimony of a witness at court or in a similar legal proceeding</t>
  </si>
  <si>
    <t>E114</t>
  </si>
  <si>
    <t>X127</t>
  </si>
  <si>
    <t>Deposition/Other Transcripts</t>
  </si>
  <si>
    <t>Any transcript fee that is not a Trial Transcript</t>
  </si>
  <si>
    <t>E115</t>
  </si>
  <si>
    <t>X128</t>
  </si>
  <si>
    <t>Trial Transcripts</t>
  </si>
  <si>
    <t>Any court reporter and transcript fees associated with trial transcripts</t>
  </si>
  <si>
    <t>E116</t>
  </si>
  <si>
    <t>X129</t>
  </si>
  <si>
    <t>Trial Exhibits</t>
  </si>
  <si>
    <t xml:space="preserve">Costs for materials associated with the creation of or obtaining a copy of a Trial Exhibit </t>
  </si>
  <si>
    <t>E117</t>
  </si>
  <si>
    <t>X130</t>
  </si>
  <si>
    <t>Medical Records Costs</t>
  </si>
  <si>
    <t>Costs for obtaining copies of medical records</t>
  </si>
  <si>
    <t>X131</t>
  </si>
  <si>
    <t>Medical Records Analysis</t>
  </si>
  <si>
    <t>Any analysis, creation of a summary or digesting of medical records, when this task is outsourced to a third party and paid by the law firm or legal Supplier</t>
  </si>
  <si>
    <t>X132</t>
  </si>
  <si>
    <t>Medical Record Service Provider Fees</t>
  </si>
  <si>
    <t xml:space="preserve">Any third party medical record service provider fees billed as an expense as opposed to a service, when this task is outsourced to a third party and paid by the law firm or legal  Supplier </t>
  </si>
  <si>
    <t>X133</t>
  </si>
  <si>
    <t>Private Investigators,  Investigative Reports and Investigation Fees</t>
  </si>
  <si>
    <t xml:space="preserve">Any Private Investigator costs or the cost of any reports prepared by an investigator or in conducting an investigation  Includes motor vehicle, Social Security, post office, skip/trace, background check and other similar types of investigative reports </t>
  </si>
  <si>
    <t>E120</t>
  </si>
  <si>
    <t>X134</t>
  </si>
  <si>
    <t>Arbitrators/Mediators</t>
  </si>
  <si>
    <t>Any Arbitrator/Mediator fees and any fees associated with the Arbitration/Mediation process</t>
  </si>
  <si>
    <t>E121</t>
  </si>
  <si>
    <t>Any local counsel fees paid directly by the law firm or legal Supplier</t>
  </si>
  <si>
    <t>E122</t>
  </si>
  <si>
    <t>X136</t>
  </si>
  <si>
    <t>Appraiser/Appraisal Fees</t>
  </si>
  <si>
    <t xml:space="preserve">Any Appraiser's fees, appraisal costs or cost of an appraiser's report </t>
  </si>
  <si>
    <t xml:space="preserve">Excludes Expert Witnesses. This code is a catch-all for any experts, consultants or other Suppliers used in a matter where the types of services provided by the Supplier do not apply to any other code specified in this list </t>
  </si>
  <si>
    <t>E119, E123</t>
  </si>
  <si>
    <t>X138</t>
  </si>
  <si>
    <t>Litigation Support Suppliers</t>
  </si>
  <si>
    <t>Any litigation support or eDiscovery Supplier bill paid directly by the law firm or legal Supplier and passed through to the client for reimbursement</t>
  </si>
  <si>
    <t>E118</t>
  </si>
  <si>
    <t>X139</t>
  </si>
  <si>
    <t>Translation</t>
  </si>
  <si>
    <t>Any translation fees including the preparation and keyboarding (typing) of documentation.  Excludes general word processing charges (X105).</t>
  </si>
  <si>
    <t>E125</t>
  </si>
  <si>
    <t>X140</t>
  </si>
  <si>
    <t>Special Purpose Location/Office Rental</t>
  </si>
  <si>
    <t>Any costs for special purpose war rooms, conference rooms, etc. for a matter or case; typically associated with a trial.  Excludes general office rent or after-hours facilities charges.</t>
  </si>
  <si>
    <t>X141</t>
  </si>
  <si>
    <t>Special Purpose Moving and Storage Fees</t>
  </si>
  <si>
    <t>Any costs for moving and storage of physical objects; typically associated with a trial.  Excludes internal data storage fees (X405).</t>
  </si>
  <si>
    <t>X142</t>
  </si>
  <si>
    <t xml:space="preserve">Settlement Costs </t>
  </si>
  <si>
    <t>Any settlement costs paid by the law firm or legal Supplier on behalf of the client that have not been prepaid by the client</t>
  </si>
  <si>
    <t>X143</t>
  </si>
  <si>
    <t>Bank Fees</t>
  </si>
  <si>
    <t>Any reimbursable bank fees associated with the matter.  This type of expense is more typically reimbursed outside the US.</t>
  </si>
  <si>
    <t>X144</t>
  </si>
  <si>
    <t>Expert Witness Charges</t>
  </si>
  <si>
    <t>Any charge that an Expert Witness may levy in connection with providing expert evidence or statements to the court or in a similar legal proceeding.</t>
  </si>
  <si>
    <t>Any costs that a Witness may incur in connection with appearing in court, or providing evidence or making statements to the court or similar legal proceeding.</t>
  </si>
  <si>
    <t>Any charge or fee that Outside Counsel may levy in representing the client in court, or in providing advice in connection with the case. This applies to Local Counsel only, based in the same jurisdiction as the court case itself.</t>
  </si>
  <si>
    <t>X147</t>
  </si>
  <si>
    <t>Outside Counsel Charges (International)</t>
  </si>
  <si>
    <t>Any charge or fee that International Outside Counsel may levy in representing the client in court, or in providing advice in connection with the case. This applies to International Counsel only, based in a jurisdiction other than the court case itself.</t>
  </si>
  <si>
    <t>X148</t>
  </si>
  <si>
    <t>Process Server Fees</t>
  </si>
  <si>
    <t>Any charge or fee that is associated with Process Serving and the serving of court papers and documents.</t>
  </si>
  <si>
    <t>E123</t>
  </si>
  <si>
    <t>Alt Sort Sequence</t>
  </si>
  <si>
    <t>Alt Task Sort Sequence</t>
  </si>
  <si>
    <t>Alt Phase Sort Sequence</t>
  </si>
  <si>
    <t>Alt Activity Sort Seq</t>
  </si>
  <si>
    <t xml:space="preserve">Claim No. </t>
  </si>
  <si>
    <t>#N/A</t>
  </si>
  <si>
    <t>Counsel's Fees</t>
  </si>
  <si>
    <t>Success Fees - profit costs</t>
  </si>
  <si>
    <t>Success Fees - counsel</t>
  </si>
  <si>
    <t>TOTAL CLAIM FOR COSTS</t>
  </si>
  <si>
    <t>Combined</t>
  </si>
  <si>
    <t>XA01</t>
  </si>
  <si>
    <t>XA02</t>
  </si>
  <si>
    <t>Total SF on Base PC</t>
  </si>
  <si>
    <t>PRECEDENT H PHASE</t>
  </si>
  <si>
    <t>Pre-action</t>
  </si>
  <si>
    <t>Contingent Cost B</t>
  </si>
  <si>
    <t xml:space="preserve">BUDGET COMPARISON </t>
  </si>
  <si>
    <t xml:space="preserve">Total last approved budget </t>
  </si>
  <si>
    <t>J-CODE EQUIVALENT</t>
  </si>
  <si>
    <t>ADR / Settlement Total</t>
  </si>
  <si>
    <t>Case and Costs Management Hearings Total</t>
  </si>
  <si>
    <t>Expert reports Total</t>
  </si>
  <si>
    <t>Issue / Statements of Case Total</t>
  </si>
  <si>
    <t>Trial Total</t>
  </si>
  <si>
    <t>Trial preparation Total</t>
  </si>
  <si>
    <t>Witness statements Total</t>
  </si>
  <si>
    <t>Csl Base Fees</t>
  </si>
  <si>
    <t>Disbs (£)2</t>
  </si>
  <si>
    <t>Funding PerCent Allowed</t>
  </si>
  <si>
    <t>Contingent Cost C</t>
  </si>
  <si>
    <t>Contingent Cost D</t>
  </si>
  <si>
    <t>Contingent Cost E</t>
  </si>
  <si>
    <t>Contingent Cost F</t>
  </si>
  <si>
    <t>Contingent Cost G</t>
  </si>
  <si>
    <t>Contingent Cost H</t>
  </si>
  <si>
    <t>Contingent Cost I</t>
  </si>
  <si>
    <t>Contingent Cost J</t>
  </si>
  <si>
    <t>Prec-H Budget Phase</t>
  </si>
  <si>
    <t>Budget Status</t>
  </si>
  <si>
    <t>Total Budgeted</t>
  </si>
  <si>
    <t>Total Pre-Budget</t>
  </si>
  <si>
    <t>Part_ID</t>
  </si>
  <si>
    <t>Part ID</t>
  </si>
  <si>
    <t>Column1</t>
  </si>
  <si>
    <t>Entry_No</t>
  </si>
  <si>
    <t>Entry_Alloc%</t>
  </si>
  <si>
    <t>Paying Party</t>
  </si>
  <si>
    <t>Receiving Party</t>
  </si>
  <si>
    <t>Part Name</t>
  </si>
  <si>
    <t>Further Relevant Information</t>
  </si>
  <si>
    <t>Precedent H Phase Name</t>
  </si>
  <si>
    <t>Last Approved Budget</t>
  </si>
  <si>
    <t>Departure from Last Approved Budget</t>
  </si>
  <si>
    <t>Counsel SF %</t>
  </si>
  <si>
    <t>J-Code Phase/Task</t>
  </si>
  <si>
    <t>Amount</t>
  </si>
  <si>
    <t>Total Budget.</t>
  </si>
  <si>
    <t>VAT on Base PC</t>
  </si>
  <si>
    <t>Hearing Description</t>
  </si>
  <si>
    <t>PC Allowed</t>
  </si>
  <si>
    <t>Counsel Fees Allowed</t>
  </si>
  <si>
    <t>Sol SF</t>
  </si>
  <si>
    <t>Counsel SF</t>
  </si>
  <si>
    <t>Disbs Allowed</t>
  </si>
  <si>
    <t>Sol SF %</t>
  </si>
  <si>
    <t>Success Fees - summarily assessed profit costs</t>
  </si>
  <si>
    <t>Success Fees - summarily assessed counsel fees</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</si>
  <si>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</si>
  <si>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Application for specific disclosure</t>
  </si>
  <si>
    <t xml:space="preserve"> Counsel's SF</t>
  </si>
  <si>
    <t xml:space="preserve">Time </t>
  </si>
  <si>
    <t xml:space="preserve"> Other Disbs</t>
  </si>
  <si>
    <t>unticked activity name - to help printing, undone subtotal for task</t>
  </si>
  <si>
    <t>changed to other disb</t>
  </si>
  <si>
    <t>arent these supposed to be base figures?</t>
  </si>
  <si>
    <t>changed to base pc</t>
  </si>
  <si>
    <t>Sum of Base PC</t>
  </si>
  <si>
    <t>Sum of Other Disbs</t>
  </si>
  <si>
    <t>we don’t need this column - it merely says equals what is AW (which is the total of VAT on all elements)</t>
  </si>
  <si>
    <t>what is this column?</t>
  </si>
  <si>
    <t>this is a lookup - I have shaded it orange</t>
  </si>
  <si>
    <t>this should be a formula ie AM x VAT rate (AA)</t>
  </si>
  <si>
    <t>you mean base costs</t>
  </si>
  <si>
    <t>this cannot include ATE if it is base costs total</t>
  </si>
  <si>
    <t>changed to other disbs</t>
  </si>
  <si>
    <t>changed to base pcs</t>
  </si>
  <si>
    <t>you need to change line to base</t>
  </si>
  <si>
    <t>this summary is supposed to be base costs</t>
  </si>
  <si>
    <t>This is wrong - it should be pc and disbs, not just profit costs</t>
  </si>
  <si>
    <t>I havent looked at this- the #REF message was in yours</t>
  </si>
  <si>
    <t>* see note below</t>
  </si>
  <si>
    <t>* This heading  will lead to confusion in a couple of respects (people could get confused with % success fees or even that it relates to costs allowed / disallowed on an assessment). It is the recoverable % of incurred costs as against what they have billed the client. It should be called something like "Recoverable % of incurred profit costs"</t>
  </si>
  <si>
    <t>why is this column here?</t>
  </si>
  <si>
    <t>Remind me of the purpose of this summary please?</t>
  </si>
  <si>
    <t xml:space="preserve">Where is this total taken from? </t>
  </si>
  <si>
    <t>This table confuses me. How do we get to the % adjustment if the total base pcs in the "bill detail" tab already takes into account the % adjustment. It seems circular but I am probably missing something. I don’t see from where the total in F comes.</t>
  </si>
  <si>
    <t>why is this not £4,000?</t>
  </si>
  <si>
    <t>why is this not £9,000?</t>
  </si>
  <si>
    <t>The Phases are in alphabetical order - they should be in phase no order</t>
  </si>
  <si>
    <t>y</t>
  </si>
  <si>
    <t>total needs changing to budgeted figure only - so that the total here is column H in the budget tab</t>
  </si>
  <si>
    <t xml:space="preserve">Disb </t>
  </si>
  <si>
    <t>This column still exists  presumably so that we can show the total profit costs and disbursements claimed in the printed version of the bill</t>
  </si>
  <si>
    <t>I CAN SEE THE BENEFIT IN HAVING THE PRINTED SECTIONS AS A PIVOT TABLE  - BUT OF COURSE THAT WILL NEED TO BE COPIED TO DATA VALUE FORMAT FOR SERVICE - WHICH WILL ALSO ALLOW THE COLUMNS TO BE FILTERED</t>
  </si>
  <si>
    <t>Recoverable % of incurred profit costs</t>
  </si>
  <si>
    <t>Profit Costs as Claimed</t>
  </si>
  <si>
    <t>Profit Costs incurred</t>
  </si>
  <si>
    <t>Total Base Costs</t>
  </si>
  <si>
    <t>Sum of Total Base Costs</t>
  </si>
  <si>
    <t>Incurred Profit costs and Disbursements</t>
  </si>
  <si>
    <t>LEGAL TEAM, HOURLY RATES AND COUNSEL'S SUCCESS FEES</t>
  </si>
  <si>
    <t>TABLE OF COSTS AS SUMMARILY ASSESSED</t>
  </si>
  <si>
    <t>RECEIVING PARTY'S LAST APPROVED / AGREED BUDGET</t>
  </si>
  <si>
    <t>CERTIFICATES PAGE</t>
  </si>
  <si>
    <t>(Deliberately blank)</t>
  </si>
  <si>
    <t>Costs of BP &amp; Partners - pre CFA - VAT at 17.5%</t>
  </si>
  <si>
    <t>Costs of BP &amp; Partners - pre CFA - VAT at 20%</t>
  </si>
  <si>
    <t>Costs of BP &amp; Partners - Funded under CFA dated 8/8/12 - VAT at 20%</t>
  </si>
  <si>
    <t>Costs of CA &amp; Associates - Pre CFA - VAT at 20%</t>
  </si>
  <si>
    <t>Costs Assessment Total</t>
  </si>
  <si>
    <t>Costs of CA &amp; Associates - Funded under CFA dated 1/9/12 - VAT at 20%</t>
  </si>
  <si>
    <t>Costs of CA &amp; Associates - Funded under CFA dated 1/9/12 - costs of interim hearing  dated 17/1/13 summarily assessed</t>
  </si>
  <si>
    <t>Non Budgeted</t>
  </si>
  <si>
    <t>Initial and Pre-Action Protocol Work Total</t>
  </si>
  <si>
    <t>ATE premium has to be out of base figures</t>
  </si>
  <si>
    <t>MAIN SUMMARY - BY J-CODE PHASE</t>
  </si>
  <si>
    <t>Phase Sort No</t>
  </si>
  <si>
    <t xml:space="preserve"> Base PC</t>
  </si>
  <si>
    <t xml:space="preserve"> Total Base Costs</t>
  </si>
  <si>
    <t>TOTAL BASE COSTS</t>
  </si>
  <si>
    <t>Precedent H Budget Amounts</t>
  </si>
  <si>
    <t>Total Budgeted Costs</t>
  </si>
  <si>
    <t>DETAILED BILL - (PRINT VERSION)</t>
  </si>
  <si>
    <t>VAT on Sol SF</t>
  </si>
  <si>
    <t>VAT on Csl SF</t>
  </si>
  <si>
    <t>Csl</t>
  </si>
  <si>
    <t xml:space="preserve">ADDITIONAL LIABILITIES </t>
  </si>
  <si>
    <t>TOTAL ADDITIONAL LIABILITES</t>
  </si>
  <si>
    <t>VAT on Profit Costs</t>
  </si>
  <si>
    <t>VAT on Counsel's Fees</t>
  </si>
  <si>
    <t>VAT on Other Disbursements</t>
  </si>
  <si>
    <t>TOTAL VAT</t>
  </si>
  <si>
    <t>SUMMARY OF COSTS AS CLAIMED VS AMOUNTS IN LAST APPROVED / AGREED BUDGET</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</si>
  <si>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</si>
  <si>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</si>
  <si>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Time costs (£)2</t>
  </si>
  <si>
    <t>Application to strike out defence</t>
  </si>
  <si>
    <t>Jk00</t>
  </si>
  <si>
    <t>Jl00</t>
  </si>
  <si>
    <t xml:space="preserve">SUMMARY - BASE COSTS - DETAILED </t>
  </si>
  <si>
    <t>(To be populated in later version)</t>
  </si>
  <si>
    <t>FUNDING &amp; PARTS TABLE</t>
  </si>
  <si>
    <t>SUMMARY - FOR FUNDING &amp; PARTS TABLE</t>
  </si>
  <si>
    <t>x117</t>
  </si>
  <si>
    <t>x144</t>
  </si>
  <si>
    <t/>
  </si>
  <si>
    <t>Task Sort No</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</si>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</sst>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_(* #,##0.00_);_(* \(#,##0.00\);_(* &quot;-&quot;??_);_(@_)"/>
    <numFmt numFmtId="165" formatCode="&quot;£&quot;#,##0.00"/>
  </numFmts>
  <fonts count="42" x14ac:knownFonts="1">
    <font>
      <sz val="10"/>
      <color theme="1"/>
      <name val="Arial"/>
      <family val="2"/>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0"/>
      <color theme="1"/>
      <name val="Calibri"/>
      <family val="2"/>
      <scheme val="minor"/>
    </font>
    <font>
      <sz val="12"/>
      <color indexed="8"/>
      <name val="Calibri"/>
      <family val="2"/>
      <scheme val="minor"/>
    </font>
    <font>
      <b/>
      <sz val="12"/>
      <color indexed="8"/>
      <name val="Calibri"/>
      <family val="2"/>
      <scheme val="minor"/>
    </font>
    <font>
      <sz val="12"/>
      <name val="Calibri"/>
      <family val="2"/>
      <scheme val="minor"/>
    </font>
    <font>
      <sz val="12"/>
      <color theme="1"/>
      <name val="Calibri"/>
      <family val="2"/>
      <scheme val="minor"/>
    </font>
    <font>
      <b/>
      <u/>
      <sz val="16"/>
      <color theme="1"/>
      <name val="Calibri"/>
      <family val="2"/>
    </font>
    <font>
      <b/>
      <u/>
      <sz val="16"/>
      <color theme="1"/>
      <name val="Arial"/>
      <family val="2"/>
    </font>
    <font>
      <b/>
      <u/>
      <sz val="16"/>
      <color indexed="8"/>
      <name val="Calibri"/>
      <family val="2"/>
    </font>
    <font>
      <b/>
      <u/>
      <sz val="16"/>
      <color theme="1"/>
      <name val="Calibri"/>
      <family val="2"/>
      <scheme val="minor"/>
    </font>
    <font>
      <u/>
      <sz val="16"/>
      <color theme="1"/>
      <name val="Arial"/>
      <family val="2"/>
    </font>
    <font>
      <sz val="12"/>
      <color indexed="8"/>
      <name val="Calibri"/>
      <family val="2"/>
      <scheme val="minor"/>
    </font>
    <font>
      <b/>
      <sz val="12"/>
      <color indexed="8"/>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u/>
      <sz val="16"/>
      <color theme="1"/>
      <name val="Calibri"/>
      <family val="2"/>
      <scheme val="minor"/>
    </font>
    <font>
      <sz val="16"/>
      <color theme="1"/>
      <name val="Arial"/>
      <family val="2"/>
    </font>
    <font>
      <b/>
      <sz val="12"/>
      <color theme="1"/>
      <name val="Calibri"/>
      <family val="2"/>
    </font>
    <font>
      <b/>
      <u/>
      <sz val="14"/>
      <color indexed="8"/>
      <name val="Calibri"/>
      <family val="2"/>
    </font>
    <font>
      <sz val="14"/>
      <color indexed="8"/>
      <name val="Calibri"/>
      <family val="2"/>
    </font>
    <font>
      <u/>
      <sz val="14"/>
      <color indexed="8"/>
      <name val="Calibri"/>
      <family val="2"/>
    </font>
    <font>
      <b/>
      <sz val="14"/>
      <color indexed="8"/>
      <name val="Calibri"/>
      <family val="2"/>
    </font>
    <font>
      <sz val="12"/>
      <color theme="1"/>
      <name val="Calibri"/>
      <scheme val="minor"/>
    </font>
    <font>
      <b/>
      <sz val="11"/>
      <color theme="1"/>
      <name val="Calibri"/>
      <family val="2"/>
      <scheme val="minor"/>
    </font>
    <font>
      <sz val="12"/>
      <color indexed="8"/>
      <name val="Calibri"/>
      <scheme val="minor"/>
    </font>
    <font>
      <b/>
      <sz val="12"/>
      <color indexed="8"/>
      <name val="Calibri"/>
      <scheme val="minor"/>
    </font>
    <font>
      <b/>
      <u/>
      <sz val="12"/>
      <name val="Calibri"/>
      <family val="2"/>
      <scheme val="minor"/>
    </font>
  </fonts>
  <fills count="17">
    <fill>
      <patternFill patternType="none"/>
    </fill>
    <fill>
      <patternFill patternType="gray125"/>
    </fill>
    <fill>
      <patternFill patternType="solid">
        <fgColor indexed="5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indexed="44"/>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4" tint="0.39997558519241921"/>
      </bottom>
      <diagonal/>
    </border>
    <border>
      <left/>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indexed="64"/>
      </top>
      <bottom/>
      <diagonal/>
    </border>
    <border>
      <left/>
      <right style="thin">
        <color theme="4" tint="0.39997558519241921"/>
      </right>
      <top style="thin">
        <color indexed="64"/>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s>
  <cellStyleXfs count="55">
    <xf numFmtId="0" fontId="0" fillId="0" borderId="0"/>
    <xf numFmtId="164" fontId="4" fillId="0" borderId="0" applyFont="0" applyFill="0" applyBorder="0" applyAlignment="0" applyProtection="0"/>
    <xf numFmtId="0" fontId="5" fillId="0" borderId="0">
      <alignment vertical="top"/>
    </xf>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4" fillId="0" borderId="0"/>
    <xf numFmtId="0" fontId="9" fillId="0" borderId="0"/>
    <xf numFmtId="0" fontId="9" fillId="0" borderId="0"/>
    <xf numFmtId="0" fontId="9" fillId="0" borderId="0"/>
    <xf numFmtId="0" fontId="10" fillId="0" borderId="0"/>
    <xf numFmtId="0" fontId="9" fillId="0" borderId="0"/>
    <xf numFmtId="0" fontId="9" fillId="0" borderId="0"/>
    <xf numFmtId="0" fontId="4" fillId="0" borderId="0"/>
    <xf numFmtId="0" fontId="4"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9" fontId="3" fillId="0" borderId="0" applyFont="0" applyFill="0" applyBorder="0" applyAlignment="0" applyProtection="0"/>
    <xf numFmtId="9" fontId="3" fillId="0" borderId="0" applyFont="0" applyFill="0" applyBorder="0" applyAlignment="0" applyProtection="0"/>
  </cellStyleXfs>
  <cellXfs count="434">
    <xf numFmtId="0" fontId="0" fillId="0" borderId="0" xfId="0"/>
    <xf numFmtId="0" fontId="7" fillId="0" borderId="0" xfId="0" applyFont="1" applyFill="1" applyBorder="1" applyAlignment="1">
      <alignment vertical="top" wrapText="1"/>
    </xf>
    <xf numFmtId="0" fontId="7" fillId="0" borderId="0" xfId="0" applyFont="1" applyFill="1" applyBorder="1" applyAlignment="1">
      <alignment vertical="center" wrapText="1"/>
    </xf>
    <xf numFmtId="43" fontId="2" fillId="2"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3" fontId="7" fillId="0" borderId="0" xfId="0" applyNumberFormat="1" applyFont="1" applyFill="1" applyBorder="1" applyAlignment="1">
      <alignment vertical="center" wrapText="1"/>
    </xf>
    <xf numFmtId="14" fontId="7" fillId="0" borderId="0" xfId="0" applyNumberFormat="1" applyFont="1" applyFill="1" applyBorder="1" applyAlignment="1">
      <alignment vertical="top" wrapText="1"/>
    </xf>
    <xf numFmtId="43" fontId="6" fillId="0" borderId="11" xfId="3" applyNumberFormat="1" applyFont="1" applyFill="1" applyBorder="1" applyAlignment="1">
      <alignment vertical="top" wrapText="1"/>
    </xf>
    <xf numFmtId="0" fontId="6" fillId="0" borderId="11" xfId="6"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14" fontId="15" fillId="0" borderId="0" xfId="0" applyNumberFormat="1" applyFont="1" applyFill="1" applyBorder="1" applyAlignment="1">
      <alignment vertical="top" wrapText="1"/>
    </xf>
    <xf numFmtId="0" fontId="15" fillId="0" borderId="0" xfId="0" applyFont="1" applyFill="1" applyAlignment="1">
      <alignment horizontal="center" vertical="top" wrapText="1"/>
    </xf>
    <xf numFmtId="0" fontId="15" fillId="0" borderId="9" xfId="0" applyFont="1" applyFill="1" applyBorder="1" applyAlignment="1">
      <alignment vertical="top" wrapText="1"/>
    </xf>
    <xf numFmtId="49" fontId="15" fillId="0" borderId="0" xfId="0" applyNumberFormat="1" applyFont="1" applyFill="1" applyBorder="1" applyAlignment="1" applyProtection="1">
      <alignment vertical="top" wrapText="1"/>
      <protection locked="0"/>
    </xf>
    <xf numFmtId="0" fontId="15" fillId="0" borderId="0" xfId="0" applyFont="1" applyFill="1" applyBorder="1" applyAlignment="1">
      <alignment horizontal="center" vertical="top" wrapText="1"/>
    </xf>
    <xf numFmtId="10" fontId="15" fillId="0" borderId="0" xfId="0" applyNumberFormat="1" applyFont="1" applyFill="1" applyBorder="1" applyAlignment="1">
      <alignment vertical="top" wrapText="1"/>
    </xf>
    <xf numFmtId="0" fontId="15" fillId="4" borderId="0" xfId="0" applyFont="1" applyFill="1" applyBorder="1" applyAlignment="1">
      <alignment vertical="top" wrapText="1"/>
    </xf>
    <xf numFmtId="0" fontId="15" fillId="4" borderId="8" xfId="0" applyFont="1" applyFill="1" applyBorder="1" applyAlignment="1">
      <alignment vertical="top" wrapText="1"/>
    </xf>
    <xf numFmtId="0" fontId="15" fillId="0" borderId="8" xfId="0" applyFont="1" applyFill="1" applyBorder="1" applyAlignment="1">
      <alignment vertical="top" wrapText="1"/>
    </xf>
    <xf numFmtId="43" fontId="15" fillId="7" borderId="1" xfId="31" applyNumberFormat="1"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7" borderId="1" xfId="0" applyFont="1" applyFill="1" applyBorder="1" applyAlignment="1">
      <alignment vertical="top" wrapText="1"/>
    </xf>
    <xf numFmtId="49" fontId="15" fillId="0" borderId="11" xfId="0" applyNumberFormat="1" applyFont="1" applyFill="1" applyBorder="1" applyAlignment="1" applyProtection="1">
      <alignment vertical="top" wrapText="1"/>
      <protection locked="0"/>
    </xf>
    <xf numFmtId="0" fontId="15" fillId="0" borderId="11" xfId="0" applyNumberFormat="1" applyFont="1" applyFill="1" applyBorder="1" applyAlignment="1">
      <alignment horizontal="left" vertical="top" wrapText="1"/>
    </xf>
    <xf numFmtId="0" fontId="15" fillId="0" borderId="1" xfId="0" applyFont="1" applyFill="1" applyBorder="1" applyAlignment="1">
      <alignment horizontal="center" vertical="top" wrapText="1"/>
    </xf>
    <xf numFmtId="9" fontId="15" fillId="0" borderId="1" xfId="53" applyFont="1" applyFill="1" applyBorder="1" applyAlignment="1">
      <alignment horizontal="center" vertical="top" wrapText="1"/>
    </xf>
    <xf numFmtId="43" fontId="15" fillId="7" borderId="1" xfId="0" applyNumberFormat="1" applyFont="1" applyFill="1" applyBorder="1" applyAlignment="1">
      <alignment vertical="top" wrapText="1"/>
    </xf>
    <xf numFmtId="10" fontId="15" fillId="7" borderId="11" xfId="0" applyNumberFormat="1" applyFont="1" applyFill="1" applyBorder="1" applyAlignment="1">
      <alignment vertical="top" wrapText="1"/>
    </xf>
    <xf numFmtId="10" fontId="15" fillId="7" borderId="1" xfId="0" applyNumberFormat="1" applyFont="1" applyFill="1" applyBorder="1" applyAlignment="1">
      <alignment vertical="top" wrapText="1"/>
    </xf>
    <xf numFmtId="10" fontId="15" fillId="7" borderId="1" xfId="0" applyNumberFormat="1" applyFont="1" applyFill="1" applyBorder="1" applyAlignment="1">
      <alignment horizontal="center" vertical="top" wrapText="1"/>
    </xf>
    <xf numFmtId="0" fontId="15" fillId="0" borderId="11" xfId="0" applyFont="1" applyFill="1" applyBorder="1" applyAlignment="1">
      <alignment vertical="top" wrapText="1"/>
    </xf>
    <xf numFmtId="9" fontId="15" fillId="0" borderId="1" xfId="0" applyNumberFormat="1" applyFont="1" applyFill="1" applyBorder="1" applyAlignment="1">
      <alignment horizontal="center" vertical="top" wrapText="1"/>
    </xf>
    <xf numFmtId="0" fontId="17" fillId="0" borderId="11" xfId="0" applyNumberFormat="1" applyFont="1" applyFill="1" applyBorder="1" applyAlignment="1">
      <alignment horizontal="left" vertical="top" wrapText="1"/>
    </xf>
    <xf numFmtId="9" fontId="17" fillId="0" borderId="1" xfId="53" applyFont="1" applyFill="1" applyBorder="1" applyAlignment="1">
      <alignment horizontal="center" vertical="top" wrapText="1"/>
    </xf>
    <xf numFmtId="0" fontId="17" fillId="0" borderId="11" xfId="0" applyFont="1" applyFill="1" applyBorder="1" applyAlignment="1">
      <alignment vertical="top" wrapText="1"/>
    </xf>
    <xf numFmtId="0" fontId="15" fillId="7" borderId="0" xfId="0" applyFont="1" applyFill="1" applyAlignment="1">
      <alignment vertical="top" wrapText="1"/>
    </xf>
    <xf numFmtId="0" fontId="15" fillId="7" borderId="0" xfId="0" applyFont="1" applyFill="1" applyAlignment="1">
      <alignment horizontal="center" vertical="top" wrapText="1"/>
    </xf>
    <xf numFmtId="0" fontId="15" fillId="7" borderId="9" xfId="0" applyFont="1" applyFill="1" applyBorder="1" applyAlignment="1">
      <alignment vertical="top" wrapText="1"/>
    </xf>
    <xf numFmtId="0" fontId="15" fillId="7" borderId="0" xfId="0" applyFont="1" applyFill="1" applyBorder="1" applyAlignment="1">
      <alignment vertical="top" wrapText="1"/>
    </xf>
    <xf numFmtId="10" fontId="15" fillId="7" borderId="0" xfId="0" applyNumberFormat="1" applyFont="1" applyFill="1" applyBorder="1" applyAlignment="1">
      <alignment vertical="top" wrapText="1"/>
    </xf>
    <xf numFmtId="0" fontId="15" fillId="8" borderId="8" xfId="0" applyFont="1" applyFill="1" applyBorder="1" applyAlignment="1">
      <alignment vertical="top" wrapText="1"/>
    </xf>
    <xf numFmtId="0" fontId="6" fillId="0" borderId="0" xfId="3" applyFont="1" applyAlignment="1">
      <alignment vertical="top" wrapText="1"/>
    </xf>
    <xf numFmtId="0" fontId="15" fillId="7" borderId="11" xfId="0" applyFont="1" applyFill="1" applyBorder="1" applyAlignment="1">
      <alignment vertical="top" wrapText="1"/>
    </xf>
    <xf numFmtId="43" fontId="15" fillId="7" borderId="11" xfId="0" applyNumberFormat="1" applyFont="1" applyFill="1" applyBorder="1" applyAlignment="1">
      <alignment vertical="top" wrapText="1"/>
    </xf>
    <xf numFmtId="10" fontId="15" fillId="7" borderId="11" xfId="0" applyNumberFormat="1" applyFont="1" applyFill="1" applyBorder="1" applyAlignment="1">
      <alignment horizontal="center" vertical="top" wrapText="1"/>
    </xf>
    <xf numFmtId="43" fontId="15" fillId="7" borderId="11" xfId="31" applyNumberFormat="1" applyFont="1" applyFill="1" applyBorder="1" applyAlignment="1">
      <alignment horizontal="center" vertical="top" wrapText="1"/>
    </xf>
    <xf numFmtId="0" fontId="15" fillId="7" borderId="11" xfId="0" applyFont="1" applyFill="1" applyBorder="1" applyAlignment="1">
      <alignment horizontal="center" vertical="top" wrapText="1"/>
    </xf>
    <xf numFmtId="0" fontId="2" fillId="0" borderId="0" xfId="3" applyFont="1" applyFill="1" applyAlignment="1">
      <alignment vertical="top" wrapText="1"/>
    </xf>
    <xf numFmtId="0" fontId="2" fillId="11" borderId="3" xfId="3" applyFont="1" applyFill="1" applyBorder="1" applyAlignment="1">
      <alignment horizontal="center" vertical="top" wrapText="1"/>
    </xf>
    <xf numFmtId="0" fontId="2" fillId="6" borderId="11" xfId="3" applyFont="1" applyFill="1" applyBorder="1" applyAlignment="1">
      <alignment horizontal="center" vertical="top" wrapText="1"/>
    </xf>
    <xf numFmtId="43" fontId="2" fillId="6" borderId="11" xfId="3" applyNumberFormat="1" applyFont="1" applyFill="1" applyBorder="1" applyAlignment="1">
      <alignment horizontal="center" vertical="top" wrapText="1"/>
    </xf>
    <xf numFmtId="0" fontId="2" fillId="0" borderId="11" xfId="3" applyFont="1" applyFill="1" applyBorder="1" applyAlignment="1">
      <alignment vertical="top" wrapText="1"/>
    </xf>
    <xf numFmtId="0" fontId="6" fillId="9" borderId="11" xfId="0" applyFont="1" applyFill="1" applyBorder="1" applyAlignment="1">
      <alignment vertical="top" wrapText="1"/>
    </xf>
    <xf numFmtId="0" fontId="6" fillId="9" borderId="11" xfId="0" applyFont="1" applyFill="1" applyBorder="1" applyAlignment="1">
      <alignment horizontal="center" vertical="top" wrapText="1"/>
    </xf>
    <xf numFmtId="10" fontId="6" fillId="9" borderId="2" xfId="0" applyNumberFormat="1" applyFont="1" applyFill="1" applyBorder="1" applyAlignment="1">
      <alignment vertical="top" wrapText="1"/>
    </xf>
    <xf numFmtId="0" fontId="15" fillId="0" borderId="11" xfId="31" applyFont="1" applyFill="1" applyBorder="1" applyAlignment="1">
      <alignment horizontal="center" vertical="top" wrapText="1"/>
    </xf>
    <xf numFmtId="0" fontId="15" fillId="0" borderId="11" xfId="0" applyFont="1" applyFill="1" applyBorder="1" applyAlignment="1">
      <alignment horizontal="center" vertical="top" wrapText="1"/>
    </xf>
    <xf numFmtId="14" fontId="15" fillId="0" borderId="11" xfId="0" applyNumberFormat="1" applyFont="1" applyFill="1" applyBorder="1" applyAlignment="1">
      <alignment horizontal="center" vertical="top" wrapText="1"/>
    </xf>
    <xf numFmtId="0" fontId="15" fillId="0" borderId="11" xfId="0" applyNumberFormat="1" applyFont="1" applyFill="1" applyBorder="1" applyAlignment="1">
      <alignment vertical="top" wrapText="1"/>
    </xf>
    <xf numFmtId="43" fontId="15" fillId="0" borderId="11" xfId="0" applyNumberFormat="1" applyFont="1" applyFill="1" applyBorder="1" applyAlignment="1">
      <alignment horizontal="center" vertical="top" wrapText="1"/>
    </xf>
    <xf numFmtId="43" fontId="15" fillId="0" borderId="11" xfId="0" applyNumberFormat="1" applyFont="1" applyFill="1" applyBorder="1" applyAlignment="1">
      <alignment vertical="top" wrapText="1"/>
    </xf>
    <xf numFmtId="0" fontId="6" fillId="9" borderId="12" xfId="0" applyFont="1" applyFill="1" applyBorder="1" applyAlignment="1">
      <alignment vertical="top" wrapText="1"/>
    </xf>
    <xf numFmtId="9" fontId="15" fillId="0" borderId="11" xfId="0" applyNumberFormat="1" applyFont="1" applyFill="1" applyBorder="1" applyAlignment="1">
      <alignment horizontal="center" vertical="top" wrapText="1"/>
    </xf>
    <xf numFmtId="0" fontId="15" fillId="0" borderId="11" xfId="31" applyFont="1" applyFill="1" applyBorder="1" applyAlignment="1">
      <alignment vertical="top" wrapText="1"/>
    </xf>
    <xf numFmtId="9" fontId="15" fillId="0" borderId="11" xfId="53" applyFont="1" applyFill="1" applyBorder="1" applyAlignment="1">
      <alignment horizontal="center" vertical="top" wrapText="1"/>
    </xf>
    <xf numFmtId="0" fontId="15" fillId="7" borderId="8" xfId="0" applyFont="1" applyFill="1" applyBorder="1" applyAlignment="1">
      <alignment vertical="top" wrapText="1"/>
    </xf>
    <xf numFmtId="0" fontId="26" fillId="5" borderId="0" xfId="0" applyFont="1" applyFill="1" applyAlignment="1">
      <alignment horizontal="left" vertical="top" wrapText="1"/>
    </xf>
    <xf numFmtId="43" fontId="26" fillId="5" borderId="0" xfId="0" applyNumberFormat="1" applyFont="1" applyFill="1" applyAlignment="1">
      <alignment horizontal="left" vertical="top" wrapText="1"/>
    </xf>
    <xf numFmtId="0" fontId="26" fillId="0" borderId="0" xfId="0" applyFont="1" applyAlignment="1">
      <alignment horizontal="left" vertical="top" wrapText="1"/>
    </xf>
    <xf numFmtId="0" fontId="26" fillId="0" borderId="0" xfId="0" applyFont="1" applyFill="1" applyAlignment="1">
      <alignment horizontal="left" vertical="top" wrapText="1"/>
    </xf>
    <xf numFmtId="0" fontId="18" fillId="0" borderId="11" xfId="0" applyFont="1" applyBorder="1" applyAlignment="1">
      <alignment horizontal="left" vertical="top" wrapText="1"/>
    </xf>
    <xf numFmtId="0" fontId="28" fillId="0" borderId="0" xfId="0" applyFont="1" applyFill="1" applyAlignment="1">
      <alignment horizontal="center" vertical="top" wrapText="1"/>
    </xf>
    <xf numFmtId="0" fontId="27" fillId="0" borderId="0" xfId="0" applyFont="1"/>
    <xf numFmtId="43" fontId="27" fillId="0" borderId="0" xfId="0" applyNumberFormat="1" applyFont="1"/>
    <xf numFmtId="0" fontId="26" fillId="0" borderId="0" xfId="0" applyFont="1" applyAlignment="1">
      <alignment vertical="top"/>
    </xf>
    <xf numFmtId="43" fontId="26" fillId="0" borderId="0" xfId="0" applyNumberFormat="1" applyFont="1" applyAlignment="1">
      <alignment vertical="top"/>
    </xf>
    <xf numFmtId="43" fontId="26" fillId="0" borderId="0" xfId="0" applyNumberFormat="1" applyFont="1" applyAlignment="1">
      <alignment horizontal="left" vertical="top" wrapText="1"/>
    </xf>
    <xf numFmtId="0" fontId="18" fillId="4" borderId="0" xfId="0" applyFont="1" applyFill="1" applyAlignment="1">
      <alignment vertical="top" wrapText="1"/>
    </xf>
    <xf numFmtId="2" fontId="18" fillId="4" borderId="0" xfId="0" applyNumberFormat="1" applyFont="1" applyFill="1" applyAlignment="1">
      <alignment vertical="top" wrapText="1"/>
    </xf>
    <xf numFmtId="4" fontId="18" fillId="0" borderId="0" xfId="0" applyNumberFormat="1" applyFont="1" applyAlignment="1">
      <alignment vertical="top" wrapText="1"/>
    </xf>
    <xf numFmtId="4" fontId="18" fillId="0" borderId="0" xfId="0" applyNumberFormat="1" applyFont="1" applyFill="1" applyAlignment="1">
      <alignment vertical="top" wrapText="1"/>
    </xf>
    <xf numFmtId="4" fontId="18" fillId="0" borderId="0" xfId="0" applyNumberFormat="1" applyFont="1" applyFill="1" applyBorder="1" applyAlignment="1">
      <alignment vertical="top" wrapText="1"/>
    </xf>
    <xf numFmtId="0" fontId="18" fillId="0" borderId="0" xfId="0" applyFont="1" applyAlignment="1">
      <alignment vertical="top" wrapText="1"/>
    </xf>
    <xf numFmtId="4" fontId="18" fillId="4" borderId="0" xfId="0" applyNumberFormat="1" applyFont="1" applyFill="1" applyAlignment="1">
      <alignment vertical="top" wrapText="1"/>
    </xf>
    <xf numFmtId="0" fontId="18" fillId="0" borderId="0" xfId="0" applyFont="1" applyFill="1" applyAlignment="1">
      <alignment vertical="top" wrapText="1"/>
    </xf>
    <xf numFmtId="0" fontId="26" fillId="6" borderId="4" xfId="0" applyFont="1" applyFill="1" applyBorder="1" applyAlignment="1">
      <alignment vertical="top" wrapText="1"/>
    </xf>
    <xf numFmtId="2" fontId="26" fillId="6" borderId="4" xfId="0" applyNumberFormat="1" applyFont="1" applyFill="1" applyBorder="1" applyAlignment="1">
      <alignment vertical="top" wrapText="1"/>
    </xf>
    <xf numFmtId="4" fontId="26" fillId="6" borderId="4" xfId="0" applyNumberFormat="1" applyFont="1" applyFill="1" applyBorder="1" applyAlignment="1">
      <alignment vertical="top" wrapText="1"/>
    </xf>
    <xf numFmtId="4" fontId="26" fillId="0" borderId="5" xfId="0" applyNumberFormat="1" applyFont="1" applyFill="1" applyBorder="1" applyAlignment="1">
      <alignment vertical="top" wrapText="1"/>
    </xf>
    <xf numFmtId="4" fontId="26" fillId="0" borderId="0" xfId="0" applyNumberFormat="1" applyFont="1" applyFill="1" applyBorder="1" applyAlignment="1">
      <alignment vertical="top" wrapText="1"/>
    </xf>
    <xf numFmtId="4" fontId="26" fillId="5" borderId="8" xfId="0" applyNumberFormat="1" applyFont="1" applyFill="1" applyBorder="1" applyAlignment="1">
      <alignment horizontal="center" vertical="top" wrapText="1"/>
    </xf>
    <xf numFmtId="4" fontId="18" fillId="5" borderId="4" xfId="0" applyNumberFormat="1" applyFont="1" applyFill="1" applyBorder="1" applyAlignment="1">
      <alignment vertical="top" wrapText="1"/>
    </xf>
    <xf numFmtId="0" fontId="18" fillId="0" borderId="0" xfId="0" applyFont="1" applyFill="1" applyBorder="1"/>
    <xf numFmtId="0" fontId="18" fillId="0" borderId="0" xfId="0" applyFont="1" applyAlignment="1">
      <alignment horizontal="center" vertical="top" wrapText="1"/>
    </xf>
    <xf numFmtId="4" fontId="26" fillId="6" borderId="11" xfId="0" applyNumberFormat="1" applyFont="1" applyFill="1" applyBorder="1" applyAlignment="1">
      <alignment horizontal="center" vertical="top" wrapText="1"/>
    </xf>
    <xf numFmtId="4" fontId="26" fillId="6" borderId="12" xfId="0" applyNumberFormat="1" applyFont="1" applyFill="1" applyBorder="1" applyAlignment="1">
      <alignment horizontal="center" vertical="top" wrapText="1"/>
    </xf>
    <xf numFmtId="0" fontId="26" fillId="6" borderId="11" xfId="0" applyFont="1" applyFill="1" applyBorder="1" applyAlignment="1">
      <alignment horizontal="center" vertical="top" wrapText="1"/>
    </xf>
    <xf numFmtId="0" fontId="18" fillId="5" borderId="0" xfId="0" applyFont="1" applyFill="1" applyAlignment="1">
      <alignment vertical="top" wrapText="1"/>
    </xf>
    <xf numFmtId="0" fontId="18" fillId="0" borderId="11" xfId="0" applyFont="1" applyBorder="1" applyAlignment="1">
      <alignment vertical="top" wrapText="1"/>
    </xf>
    <xf numFmtId="4" fontId="18" fillId="0" borderId="11" xfId="0" applyNumberFormat="1" applyFont="1" applyBorder="1" applyAlignment="1">
      <alignment vertical="top" wrapText="1"/>
    </xf>
    <xf numFmtId="4" fontId="18" fillId="0" borderId="12" xfId="0" applyNumberFormat="1" applyFont="1" applyBorder="1" applyAlignment="1">
      <alignment vertical="top" wrapText="1"/>
    </xf>
    <xf numFmtId="0" fontId="18" fillId="0" borderId="11" xfId="0" applyFont="1" applyFill="1" applyBorder="1" applyAlignment="1">
      <alignment horizontal="left" vertical="top" wrapText="1"/>
    </xf>
    <xf numFmtId="4" fontId="18" fillId="0" borderId="11" xfId="0" applyNumberFormat="1" applyFont="1" applyFill="1" applyBorder="1" applyAlignment="1">
      <alignment vertical="top" wrapText="1"/>
    </xf>
    <xf numFmtId="0" fontId="18" fillId="0" borderId="0" xfId="0" applyFont="1" applyBorder="1"/>
    <xf numFmtId="4" fontId="18" fillId="0" borderId="0" xfId="0" applyNumberFormat="1" applyFont="1" applyBorder="1" applyAlignment="1">
      <alignment vertical="top" wrapText="1"/>
    </xf>
    <xf numFmtId="0" fontId="26" fillId="0" borderId="0" xfId="0" applyFont="1" applyBorder="1" applyAlignment="1">
      <alignment horizontal="left" vertical="top" wrapText="1"/>
    </xf>
    <xf numFmtId="0" fontId="26" fillId="5" borderId="11" xfId="0" applyFont="1" applyFill="1" applyBorder="1" applyAlignment="1">
      <alignment vertical="top" wrapText="1"/>
    </xf>
    <xf numFmtId="0" fontId="18" fillId="0" borderId="11" xfId="0" applyFont="1" applyBorder="1"/>
    <xf numFmtId="0" fontId="18" fillId="0" borderId="2" xfId="0" applyFont="1" applyBorder="1"/>
    <xf numFmtId="0" fontId="18" fillId="0" borderId="0" xfId="0" applyFont="1"/>
    <xf numFmtId="4" fontId="26" fillId="0" borderId="2" xfId="0" applyNumberFormat="1" applyFont="1" applyFill="1" applyBorder="1" applyAlignment="1">
      <alignment vertical="top" wrapText="1"/>
    </xf>
    <xf numFmtId="0" fontId="18" fillId="0" borderId="0" xfId="0" applyFont="1" applyFill="1"/>
    <xf numFmtId="0" fontId="18" fillId="0" borderId="0" xfId="0" applyFont="1" applyFill="1" applyBorder="1" applyAlignment="1">
      <alignment vertical="top" wrapText="1"/>
    </xf>
    <xf numFmtId="2" fontId="18" fillId="0" borderId="0" xfId="0" applyNumberFormat="1" applyFont="1" applyAlignment="1">
      <alignment vertical="top" wrapText="1"/>
    </xf>
    <xf numFmtId="0" fontId="6" fillId="0" borderId="11" xfId="3" applyFont="1" applyFill="1" applyBorder="1" applyAlignment="1">
      <alignment vertical="top" wrapText="1"/>
    </xf>
    <xf numFmtId="43" fontId="6" fillId="0" borderId="0" xfId="3" applyNumberFormat="1" applyFont="1" applyAlignment="1">
      <alignment vertical="top" wrapText="1"/>
    </xf>
    <xf numFmtId="43" fontId="6" fillId="0" borderId="0" xfId="3" applyNumberFormat="1" applyFont="1" applyFill="1" applyAlignment="1">
      <alignment vertical="top" wrapText="1"/>
    </xf>
    <xf numFmtId="0" fontId="6" fillId="0" borderId="0" xfId="3" applyFont="1" applyFill="1" applyAlignment="1">
      <alignment vertical="top" wrapText="1"/>
    </xf>
    <xf numFmtId="0" fontId="6" fillId="0" borderId="0" xfId="3" applyFont="1" applyFill="1" applyAlignment="1">
      <alignment horizontal="left" vertical="top" wrapText="1"/>
    </xf>
    <xf numFmtId="43" fontId="6" fillId="8" borderId="0" xfId="3" applyNumberFormat="1" applyFont="1" applyFill="1" applyAlignment="1">
      <alignment vertical="top" wrapText="1"/>
    </xf>
    <xf numFmtId="4" fontId="18" fillId="4" borderId="0" xfId="0" applyNumberFormat="1" applyFont="1" applyFill="1" applyAlignment="1">
      <alignment horizontal="right" vertical="top" wrapText="1"/>
    </xf>
    <xf numFmtId="4" fontId="18" fillId="0" borderId="0" xfId="0" applyNumberFormat="1" applyFont="1" applyAlignment="1">
      <alignment horizontal="right" vertical="top" wrapText="1"/>
    </xf>
    <xf numFmtId="0" fontId="18" fillId="0" borderId="0" xfId="0" applyFont="1" applyAlignment="1">
      <alignment horizontal="right" vertical="top" wrapText="1"/>
    </xf>
    <xf numFmtId="4" fontId="18" fillId="4" borderId="14" xfId="0" applyNumberFormat="1" applyFont="1" applyFill="1" applyBorder="1" applyAlignment="1">
      <alignment horizontal="right" vertical="top" wrapText="1"/>
    </xf>
    <xf numFmtId="4" fontId="18" fillId="0" borderId="11" xfId="0" applyNumberFormat="1" applyFont="1" applyBorder="1" applyAlignment="1">
      <alignment horizontal="right" vertical="top" wrapText="1"/>
    </xf>
    <xf numFmtId="0" fontId="18" fillId="0" borderId="0" xfId="0" applyFont="1" applyBorder="1" applyAlignment="1">
      <alignment vertical="top" wrapText="1"/>
    </xf>
    <xf numFmtId="4" fontId="18" fillId="0" borderId="0" xfId="0" applyNumberFormat="1" applyFont="1" applyBorder="1" applyAlignment="1">
      <alignment horizontal="right" vertical="top" wrapText="1"/>
    </xf>
    <xf numFmtId="43" fontId="26" fillId="5" borderId="11" xfId="0" applyNumberFormat="1" applyFont="1" applyFill="1" applyBorder="1" applyAlignment="1">
      <alignment vertical="top" wrapText="1"/>
    </xf>
    <xf numFmtId="0" fontId="26" fillId="0" borderId="11" xfId="0" applyFont="1" applyFill="1" applyBorder="1" applyAlignment="1">
      <alignment vertical="top" wrapText="1"/>
    </xf>
    <xf numFmtId="43" fontId="26" fillId="0" borderId="11" xfId="0" applyNumberFormat="1" applyFont="1" applyFill="1" applyBorder="1" applyAlignment="1">
      <alignment vertical="top" wrapText="1"/>
    </xf>
    <xf numFmtId="0" fontId="26" fillId="13" borderId="11" xfId="0" applyFont="1" applyFill="1" applyBorder="1" applyAlignment="1">
      <alignment vertical="top" wrapText="1"/>
    </xf>
    <xf numFmtId="43" fontId="26" fillId="0" borderId="11" xfId="0" applyNumberFormat="1" applyFont="1" applyBorder="1" applyAlignment="1">
      <alignment vertical="top" wrapText="1"/>
    </xf>
    <xf numFmtId="43" fontId="18" fillId="0" borderId="11" xfId="0" applyNumberFormat="1" applyFont="1" applyBorder="1" applyAlignment="1">
      <alignment vertical="top" wrapText="1"/>
    </xf>
    <xf numFmtId="43" fontId="18" fillId="0" borderId="11" xfId="0" applyNumberFormat="1" applyFont="1" applyBorder="1" applyAlignment="1">
      <alignment horizontal="right" vertical="top" wrapText="1"/>
    </xf>
    <xf numFmtId="0" fontId="26" fillId="5" borderId="20" xfId="0" applyFont="1" applyFill="1" applyBorder="1" applyAlignment="1">
      <alignment vertical="top" wrapText="1"/>
    </xf>
    <xf numFmtId="43" fontId="26" fillId="5" borderId="21" xfId="0" applyNumberFormat="1" applyFont="1" applyFill="1" applyBorder="1" applyAlignment="1">
      <alignment vertical="top" wrapText="1"/>
    </xf>
    <xf numFmtId="0" fontId="18" fillId="0" borderId="0" xfId="0" applyFont="1" applyAlignment="1">
      <alignment vertical="top"/>
    </xf>
    <xf numFmtId="0" fontId="29" fillId="6" borderId="10" xfId="0" applyFont="1" applyFill="1" applyBorder="1" applyAlignment="1">
      <alignment horizontal="center" vertical="top" wrapText="1"/>
    </xf>
    <xf numFmtId="14" fontId="28" fillId="6" borderId="10" xfId="0" applyNumberFormat="1" applyFont="1" applyFill="1" applyBorder="1" applyAlignment="1">
      <alignment horizontal="center" vertical="top" wrapText="1"/>
    </xf>
    <xf numFmtId="0" fontId="28" fillId="6" borderId="10" xfId="0" applyFont="1" applyFill="1" applyBorder="1" applyAlignment="1">
      <alignment horizontal="center" vertical="top" wrapText="1"/>
    </xf>
    <xf numFmtId="165" fontId="28" fillId="6" borderId="10" xfId="0" applyNumberFormat="1" applyFont="1" applyFill="1" applyBorder="1" applyAlignment="1">
      <alignment horizontal="center" vertical="top" wrapText="1"/>
    </xf>
    <xf numFmtId="10" fontId="28" fillId="6" borderId="10" xfId="0" applyNumberFormat="1" applyFont="1" applyFill="1" applyBorder="1" applyAlignment="1">
      <alignment horizontal="center" vertical="top" wrapText="1"/>
    </xf>
    <xf numFmtId="0" fontId="28" fillId="6" borderId="9" xfId="0" applyFont="1" applyFill="1" applyBorder="1" applyAlignment="1">
      <alignment horizontal="center" vertical="top" wrapText="1"/>
    </xf>
    <xf numFmtId="0" fontId="26" fillId="0" borderId="0" xfId="0" applyFont="1" applyAlignment="1">
      <alignment horizontal="center" vertical="top" wrapText="1"/>
    </xf>
    <xf numFmtId="0" fontId="6" fillId="12" borderId="7" xfId="0" applyFont="1" applyFill="1" applyBorder="1" applyAlignment="1">
      <alignment vertical="top" wrapText="1"/>
    </xf>
    <xf numFmtId="165" fontId="18" fillId="9" borderId="7" xfId="0" applyNumberFormat="1" applyFont="1" applyFill="1" applyBorder="1" applyAlignment="1">
      <alignment vertical="top"/>
    </xf>
    <xf numFmtId="10" fontId="18" fillId="8" borderId="7" xfId="0" applyNumberFormat="1" applyFont="1" applyFill="1" applyBorder="1" applyAlignment="1">
      <alignment horizontal="center" vertical="top"/>
    </xf>
    <xf numFmtId="0" fontId="18" fillId="12" borderId="24" xfId="0" applyFont="1" applyFill="1" applyBorder="1" applyAlignment="1">
      <alignment vertical="top"/>
    </xf>
    <xf numFmtId="14" fontId="18" fillId="12" borderId="15" xfId="0" applyNumberFormat="1" applyFont="1" applyFill="1" applyBorder="1" applyAlignment="1">
      <alignment horizontal="center" vertical="top"/>
    </xf>
    <xf numFmtId="0" fontId="18" fillId="12" borderId="15" xfId="0" applyFont="1" applyFill="1" applyBorder="1" applyAlignment="1">
      <alignment vertical="top" wrapText="1"/>
    </xf>
    <xf numFmtId="165" fontId="18" fillId="12" borderId="15" xfId="0" applyNumberFormat="1" applyFont="1" applyFill="1" applyBorder="1" applyAlignment="1">
      <alignment vertical="top"/>
    </xf>
    <xf numFmtId="10" fontId="18" fillId="12" borderId="15" xfId="0" applyNumberFormat="1" applyFont="1" applyFill="1" applyBorder="1" applyAlignment="1">
      <alignment horizontal="center" vertical="top"/>
    </xf>
    <xf numFmtId="0" fontId="18" fillId="12" borderId="15" xfId="0" applyFont="1" applyFill="1" applyBorder="1" applyAlignment="1">
      <alignment vertical="top"/>
    </xf>
    <xf numFmtId="0" fontId="18" fillId="12" borderId="25" xfId="0" applyFont="1" applyFill="1" applyBorder="1" applyAlignment="1">
      <alignment vertical="top"/>
    </xf>
    <xf numFmtId="0" fontId="18" fillId="0" borderId="0" xfId="0" applyFont="1" applyFill="1" applyAlignment="1">
      <alignment vertical="top"/>
    </xf>
    <xf numFmtId="0" fontId="18" fillId="0" borderId="26" xfId="0" applyFont="1" applyBorder="1" applyAlignment="1">
      <alignment vertical="top"/>
    </xf>
    <xf numFmtId="14" fontId="18" fillId="0" borderId="19" xfId="0" applyNumberFormat="1" applyFont="1" applyBorder="1" applyAlignment="1">
      <alignment horizontal="center" vertical="top"/>
    </xf>
    <xf numFmtId="0" fontId="18" fillId="0" borderId="19" xfId="0" applyFont="1" applyBorder="1" applyAlignment="1">
      <alignment vertical="top" wrapText="1"/>
    </xf>
    <xf numFmtId="165" fontId="18" fillId="0" borderId="19" xfId="0" applyNumberFormat="1" applyFont="1" applyBorder="1" applyAlignment="1">
      <alignment vertical="top"/>
    </xf>
    <xf numFmtId="10" fontId="18" fillId="0" borderId="19" xfId="0" applyNumberFormat="1" applyFont="1" applyBorder="1" applyAlignment="1">
      <alignment horizontal="center" vertical="top"/>
    </xf>
    <xf numFmtId="0" fontId="18" fillId="0" borderId="19" xfId="0" applyFont="1" applyBorder="1" applyAlignment="1">
      <alignment vertical="top"/>
    </xf>
    <xf numFmtId="0" fontId="18" fillId="0" borderId="27" xfId="0" applyFont="1" applyBorder="1" applyAlignment="1">
      <alignment vertical="top"/>
    </xf>
    <xf numFmtId="0" fontId="18" fillId="12" borderId="26" xfId="0" applyFont="1" applyFill="1" applyBorder="1" applyAlignment="1">
      <alignment vertical="top"/>
    </xf>
    <xf numFmtId="14" fontId="18" fillId="12" borderId="19" xfId="0" applyNumberFormat="1" applyFont="1" applyFill="1" applyBorder="1" applyAlignment="1">
      <alignment horizontal="center" vertical="top"/>
    </xf>
    <xf numFmtId="0" fontId="18" fillId="12" borderId="19" xfId="0" applyFont="1" applyFill="1" applyBorder="1" applyAlignment="1">
      <alignment vertical="top" wrapText="1"/>
    </xf>
    <xf numFmtId="165" fontId="18" fillId="12" borderId="19" xfId="0" applyNumberFormat="1" applyFont="1" applyFill="1" applyBorder="1" applyAlignment="1">
      <alignment vertical="top"/>
    </xf>
    <xf numFmtId="10" fontId="18" fillId="12" borderId="19" xfId="0" applyNumberFormat="1" applyFont="1" applyFill="1" applyBorder="1" applyAlignment="1">
      <alignment horizontal="center" vertical="top"/>
    </xf>
    <xf numFmtId="0" fontId="18" fillId="12" borderId="19" xfId="0" applyFont="1" applyFill="1" applyBorder="1" applyAlignment="1">
      <alignment vertical="top"/>
    </xf>
    <xf numFmtId="0" fontId="18" fillId="12" borderId="27" xfId="0" applyFont="1" applyFill="1" applyBorder="1" applyAlignment="1">
      <alignment vertical="top"/>
    </xf>
    <xf numFmtId="0" fontId="18" fillId="12" borderId="28" xfId="0" applyFont="1" applyFill="1" applyBorder="1" applyAlignment="1">
      <alignment vertical="top"/>
    </xf>
    <xf numFmtId="14" fontId="18" fillId="12" borderId="0" xfId="0" applyNumberFormat="1" applyFont="1" applyFill="1" applyBorder="1" applyAlignment="1">
      <alignment horizontal="center" vertical="top"/>
    </xf>
    <xf numFmtId="0" fontId="18" fillId="12" borderId="0" xfId="0" applyFont="1" applyFill="1" applyBorder="1" applyAlignment="1">
      <alignment vertical="top" wrapText="1"/>
    </xf>
    <xf numFmtId="165" fontId="18" fillId="12" borderId="0" xfId="0" applyNumberFormat="1" applyFont="1" applyFill="1" applyBorder="1" applyAlignment="1">
      <alignment vertical="top"/>
    </xf>
    <xf numFmtId="10" fontId="18" fillId="12" borderId="0" xfId="0" applyNumberFormat="1" applyFont="1" applyFill="1" applyBorder="1" applyAlignment="1">
      <alignment horizontal="center" vertical="top"/>
    </xf>
    <xf numFmtId="0" fontId="18" fillId="12" borderId="0" xfId="0" applyFont="1" applyFill="1" applyBorder="1" applyAlignment="1">
      <alignment vertical="top"/>
    </xf>
    <xf numFmtId="0" fontId="18" fillId="12" borderId="29" xfId="0" applyFont="1" applyFill="1" applyBorder="1" applyAlignment="1">
      <alignment vertical="top"/>
    </xf>
    <xf numFmtId="0" fontId="18" fillId="12" borderId="23" xfId="0" applyFont="1" applyFill="1" applyBorder="1" applyAlignment="1">
      <alignment vertical="top"/>
    </xf>
    <xf numFmtId="14" fontId="18" fillId="12" borderId="18" xfId="0" applyNumberFormat="1" applyFont="1" applyFill="1" applyBorder="1" applyAlignment="1">
      <alignment horizontal="center" vertical="top"/>
    </xf>
    <xf numFmtId="0" fontId="18" fillId="12" borderId="18" xfId="0" applyFont="1" applyFill="1" applyBorder="1" applyAlignment="1">
      <alignment vertical="top" wrapText="1"/>
    </xf>
    <xf numFmtId="165" fontId="18" fillId="12" borderId="18" xfId="0" applyNumberFormat="1" applyFont="1" applyFill="1" applyBorder="1" applyAlignment="1">
      <alignment vertical="top"/>
    </xf>
    <xf numFmtId="10" fontId="18" fillId="12" borderId="18" xfId="0" applyNumberFormat="1" applyFont="1" applyFill="1" applyBorder="1" applyAlignment="1">
      <alignment horizontal="center" vertical="top"/>
    </xf>
    <xf numFmtId="0" fontId="18" fillId="12" borderId="18" xfId="0" applyFont="1" applyFill="1" applyBorder="1" applyAlignment="1">
      <alignment vertical="top"/>
    </xf>
    <xf numFmtId="0" fontId="18" fillId="12" borderId="22" xfId="0" applyFont="1" applyFill="1" applyBorder="1" applyAlignment="1">
      <alignment vertical="top"/>
    </xf>
    <xf numFmtId="14" fontId="18" fillId="0" borderId="0" xfId="0" applyNumberFormat="1" applyFont="1" applyFill="1" applyAlignment="1">
      <alignment horizontal="center" vertical="top"/>
    </xf>
    <xf numFmtId="165" fontId="18" fillId="0" borderId="0" xfId="0" applyNumberFormat="1" applyFont="1" applyFill="1" applyAlignment="1">
      <alignment vertical="top"/>
    </xf>
    <xf numFmtId="10" fontId="18" fillId="0" borderId="0" xfId="0" applyNumberFormat="1" applyFont="1" applyFill="1" applyAlignment="1">
      <alignment horizontal="center" vertical="top"/>
    </xf>
    <xf numFmtId="14" fontId="18" fillId="0" borderId="0" xfId="0" applyNumberFormat="1" applyFont="1" applyAlignment="1">
      <alignment horizontal="center" vertical="top"/>
    </xf>
    <xf numFmtId="165" fontId="18" fillId="0" borderId="0" xfId="0" applyNumberFormat="1" applyFont="1" applyAlignment="1">
      <alignment vertical="top"/>
    </xf>
    <xf numFmtId="10" fontId="18" fillId="0" borderId="0" xfId="0" applyNumberFormat="1" applyFont="1" applyAlignment="1">
      <alignment horizontal="center" vertical="top"/>
    </xf>
    <xf numFmtId="165" fontId="18" fillId="8" borderId="0" xfId="0" applyNumberFormat="1" applyFont="1" applyFill="1" applyAlignment="1">
      <alignment vertical="top"/>
    </xf>
    <xf numFmtId="14" fontId="18" fillId="9" borderId="7" xfId="0" applyNumberFormat="1" applyFont="1" applyFill="1" applyBorder="1" applyAlignment="1">
      <alignment horizontal="center" vertical="top"/>
    </xf>
    <xf numFmtId="0" fontId="18" fillId="9" borderId="7" xfId="0" applyFont="1" applyFill="1" applyBorder="1" applyAlignment="1">
      <alignment vertical="top" wrapText="1"/>
    </xf>
    <xf numFmtId="0" fontId="11" fillId="0" borderId="0" xfId="0" applyFont="1" applyAlignment="1">
      <alignment vertical="top" wrapText="1"/>
    </xf>
    <xf numFmtId="49" fontId="11" fillId="4" borderId="0" xfId="0" applyNumberFormat="1" applyFont="1" applyFill="1" applyAlignment="1">
      <alignment vertical="top" wrapText="1"/>
    </xf>
    <xf numFmtId="0" fontId="11" fillId="4" borderId="0" xfId="0" applyFont="1" applyFill="1" applyAlignment="1">
      <alignment vertical="top" wrapText="1"/>
    </xf>
    <xf numFmtId="43" fontId="11" fillId="0" borderId="0" xfId="0" applyNumberFormat="1" applyFont="1" applyFill="1" applyAlignment="1">
      <alignment vertical="top" wrapText="1"/>
    </xf>
    <xf numFmtId="0" fontId="11" fillId="0" borderId="0" xfId="0" applyFont="1" applyFill="1" applyAlignment="1">
      <alignment vertical="top" wrapText="1"/>
    </xf>
    <xf numFmtId="0" fontId="2" fillId="6" borderId="12"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6" borderId="6" xfId="0" applyFont="1" applyFill="1" applyBorder="1" applyAlignment="1">
      <alignment horizontal="center" vertical="top" wrapText="1"/>
    </xf>
    <xf numFmtId="49" fontId="2" fillId="6" borderId="0" xfId="0" applyNumberFormat="1" applyFont="1" applyFill="1" applyBorder="1" applyAlignment="1">
      <alignment horizontal="center" vertical="top" wrapText="1"/>
    </xf>
    <xf numFmtId="0" fontId="2" fillId="6" borderId="2" xfId="0" applyFont="1" applyFill="1" applyBorder="1" applyAlignment="1">
      <alignment horizontal="center" vertical="top" wrapText="1"/>
    </xf>
    <xf numFmtId="10" fontId="2" fillId="6" borderId="2" xfId="0" applyNumberFormat="1" applyFont="1" applyFill="1" applyBorder="1" applyAlignment="1">
      <alignment horizontal="center" vertical="top" wrapText="1"/>
    </xf>
    <xf numFmtId="0" fontId="32" fillId="0" borderId="0" xfId="0" applyFont="1" applyFill="1" applyBorder="1" applyAlignment="1">
      <alignment horizontal="center" vertical="top" wrapText="1"/>
    </xf>
    <xf numFmtId="0" fontId="11" fillId="0" borderId="0" xfId="0" applyFont="1" applyAlignment="1">
      <alignment horizontal="center" vertical="top" wrapText="1"/>
    </xf>
    <xf numFmtId="0" fontId="6" fillId="0" borderId="12" xfId="0" applyFont="1" applyFill="1" applyBorder="1" applyAlignment="1">
      <alignment vertical="top" wrapText="1"/>
    </xf>
    <xf numFmtId="0" fontId="6" fillId="0" borderId="11" xfId="0" applyFont="1" applyFill="1" applyBorder="1" applyAlignment="1">
      <alignment vertical="top" wrapText="1"/>
    </xf>
    <xf numFmtId="10" fontId="6" fillId="0" borderId="12" xfId="0" applyNumberFormat="1" applyFont="1" applyFill="1" applyBorder="1" applyAlignment="1">
      <alignment vertical="top" wrapText="1"/>
    </xf>
    <xf numFmtId="10" fontId="6" fillId="0" borderId="11" xfId="0" applyNumberFormat="1" applyFont="1" applyFill="1" applyBorder="1" applyAlignment="1">
      <alignment horizontal="center" vertical="top" wrapText="1"/>
    </xf>
    <xf numFmtId="165" fontId="6" fillId="0" borderId="2" xfId="0" applyNumberFormat="1" applyFont="1" applyFill="1" applyBorder="1" applyAlignment="1">
      <alignment horizontal="right" vertical="top" wrapText="1"/>
    </xf>
    <xf numFmtId="165" fontId="6" fillId="0" borderId="2" xfId="0" applyNumberFormat="1" applyFont="1" applyFill="1" applyBorder="1" applyAlignment="1">
      <alignment vertical="top" wrapText="1"/>
    </xf>
    <xf numFmtId="10" fontId="11" fillId="8" borderId="2" xfId="0" applyNumberFormat="1" applyFont="1" applyFill="1" applyBorder="1" applyAlignment="1">
      <alignment vertical="top" wrapText="1"/>
    </xf>
    <xf numFmtId="43" fontId="6" fillId="8" borderId="2" xfId="0" applyNumberFormat="1" applyFont="1" applyFill="1" applyBorder="1" applyAlignment="1">
      <alignment vertical="top" wrapText="1"/>
    </xf>
    <xf numFmtId="165" fontId="6" fillId="4" borderId="0" xfId="0" applyNumberFormat="1" applyFont="1" applyFill="1" applyBorder="1" applyAlignment="1">
      <alignment vertical="top" wrapText="1"/>
    </xf>
    <xf numFmtId="10" fontId="6" fillId="0" borderId="11" xfId="0" applyNumberFormat="1" applyFont="1" applyFill="1" applyBorder="1" applyAlignment="1">
      <alignment vertical="top" wrapText="1"/>
    </xf>
    <xf numFmtId="165" fontId="6" fillId="0" borderId="0" xfId="0" applyNumberFormat="1" applyFont="1" applyFill="1" applyBorder="1" applyAlignment="1">
      <alignment vertical="top" wrapText="1"/>
    </xf>
    <xf numFmtId="0" fontId="6" fillId="0" borderId="1" xfId="0" applyFont="1" applyFill="1" applyBorder="1" applyAlignment="1">
      <alignment vertical="top" wrapText="1"/>
    </xf>
    <xf numFmtId="9" fontId="6" fillId="0" borderId="1" xfId="0" applyNumberFormat="1" applyFont="1" applyFill="1" applyBorder="1" applyAlignment="1">
      <alignment vertical="top" wrapText="1"/>
    </xf>
    <xf numFmtId="10" fontId="6" fillId="0" borderId="1" xfId="0" applyNumberFormat="1" applyFont="1" applyFill="1" applyBorder="1" applyAlignment="1">
      <alignment horizontal="center" vertical="top" wrapText="1"/>
    </xf>
    <xf numFmtId="43" fontId="11" fillId="8" borderId="2"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9" fontId="6" fillId="0" borderId="14" xfId="0" applyNumberFormat="1" applyFont="1" applyFill="1" applyBorder="1" applyAlignment="1">
      <alignment vertical="top" wrapText="1"/>
    </xf>
    <xf numFmtId="10" fontId="6" fillId="0" borderId="14" xfId="0" applyNumberFormat="1" applyFont="1" applyFill="1" applyBorder="1" applyAlignment="1">
      <alignment horizontal="center" vertical="top" wrapText="1"/>
    </xf>
    <xf numFmtId="165" fontId="6" fillId="0" borderId="7" xfId="0" applyNumberFormat="1" applyFont="1" applyFill="1" applyBorder="1" applyAlignment="1">
      <alignment horizontal="right" vertical="top" wrapText="1"/>
    </xf>
    <xf numFmtId="49" fontId="11" fillId="0" borderId="0" xfId="0" applyNumberFormat="1" applyFont="1" applyAlignment="1">
      <alignment vertical="top" wrapText="1"/>
    </xf>
    <xf numFmtId="10" fontId="11" fillId="8" borderId="0" xfId="0" applyNumberFormat="1" applyFont="1" applyFill="1" applyAlignment="1">
      <alignment vertical="top" wrapText="1"/>
    </xf>
    <xf numFmtId="43" fontId="11" fillId="8" borderId="0" xfId="0" applyNumberFormat="1" applyFont="1" applyFill="1" applyAlignment="1">
      <alignment vertical="top" wrapText="1"/>
    </xf>
    <xf numFmtId="0" fontId="32" fillId="0" borderId="16" xfId="0" applyFont="1" applyFill="1" applyBorder="1" applyAlignment="1">
      <alignment vertical="top" wrapText="1"/>
    </xf>
    <xf numFmtId="49" fontId="32" fillId="0" borderId="16" xfId="0" applyNumberFormat="1" applyFont="1" applyFill="1" applyBorder="1" applyAlignment="1">
      <alignment vertical="top" wrapText="1"/>
    </xf>
    <xf numFmtId="10" fontId="32" fillId="8" borderId="16" xfId="0" applyNumberFormat="1" applyFont="1" applyFill="1" applyBorder="1" applyAlignment="1">
      <alignment vertical="top" wrapText="1"/>
    </xf>
    <xf numFmtId="0" fontId="32" fillId="0" borderId="16" xfId="0" applyFont="1" applyBorder="1" applyAlignment="1">
      <alignment vertical="top" wrapText="1"/>
    </xf>
    <xf numFmtId="2" fontId="11" fillId="0" borderId="0" xfId="0" applyNumberFormat="1" applyFont="1" applyAlignment="1">
      <alignment vertical="top" wrapText="1"/>
    </xf>
    <xf numFmtId="10" fontId="11" fillId="0" borderId="0" xfId="0" applyNumberFormat="1" applyFont="1" applyFill="1" applyAlignment="1">
      <alignment vertical="top" wrapText="1"/>
    </xf>
    <xf numFmtId="10" fontId="11" fillId="4" borderId="0" xfId="0" applyNumberFormat="1" applyFont="1" applyFill="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10" fontId="6" fillId="0" borderId="0" xfId="0" applyNumberFormat="1" applyFont="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wrapText="1"/>
    </xf>
    <xf numFmtId="10" fontId="6" fillId="0" borderId="0" xfId="0" applyNumberFormat="1" applyFont="1" applyFill="1" applyAlignment="1">
      <alignment vertical="top" wrapText="1"/>
    </xf>
    <xf numFmtId="0" fontId="6" fillId="0" borderId="0" xfId="0" applyFont="1" applyFill="1" applyAlignment="1">
      <alignment horizontal="center" vertical="top" wrapText="1"/>
    </xf>
    <xf numFmtId="0" fontId="21" fillId="0" borderId="0" xfId="0" applyFont="1" applyFill="1" applyBorder="1" applyAlignment="1">
      <alignment horizontal="center" vertical="center" wrapText="1"/>
    </xf>
    <xf numFmtId="0" fontId="34" fillId="0" borderId="0" xfId="4" applyFont="1" applyAlignment="1">
      <alignment wrapText="1"/>
    </xf>
    <xf numFmtId="0" fontId="33" fillId="0" borderId="0" xfId="4" applyFont="1" applyAlignment="1">
      <alignment vertical="center" wrapText="1"/>
    </xf>
    <xf numFmtId="0" fontId="34" fillId="0" borderId="0" xfId="4" applyFont="1" applyAlignment="1">
      <alignment vertical="center" wrapText="1"/>
    </xf>
    <xf numFmtId="0" fontId="35" fillId="0" borderId="0" xfId="4" applyFont="1" applyAlignment="1">
      <alignment vertical="center" wrapText="1"/>
    </xf>
    <xf numFmtId="0" fontId="34" fillId="0" borderId="0" xfId="0" applyFont="1" applyAlignment="1">
      <alignment vertical="center" wrapText="1"/>
    </xf>
    <xf numFmtId="0" fontId="36" fillId="0" borderId="0" xfId="4" applyFont="1" applyAlignment="1">
      <alignment wrapText="1"/>
    </xf>
    <xf numFmtId="0" fontId="36" fillId="0" borderId="0" xfId="0" applyFont="1" applyAlignment="1">
      <alignment horizontal="right" wrapText="1"/>
    </xf>
    <xf numFmtId="0" fontId="34" fillId="0" borderId="0" xfId="0" applyFont="1" applyAlignment="1">
      <alignment horizontal="left"/>
    </xf>
    <xf numFmtId="0" fontId="34" fillId="0" borderId="0" xfId="0" applyFont="1"/>
    <xf numFmtId="0" fontId="33" fillId="0" borderId="0" xfId="0" applyFont="1" applyAlignment="1">
      <alignment horizontal="left" wrapText="1"/>
    </xf>
    <xf numFmtId="0" fontId="33" fillId="0" borderId="0" xfId="0" applyFont="1" applyAlignment="1">
      <alignment wrapText="1"/>
    </xf>
    <xf numFmtId="0" fontId="36" fillId="0" borderId="0" xfId="0" applyFont="1" applyAlignment="1">
      <alignment horizontal="right"/>
    </xf>
    <xf numFmtId="0" fontId="36" fillId="0" borderId="0" xfId="0" applyFont="1" applyAlignment="1">
      <alignment horizontal="left"/>
    </xf>
    <xf numFmtId="0" fontId="36" fillId="0" borderId="0" xfId="0" applyFont="1" applyAlignment="1">
      <alignment wrapText="1"/>
    </xf>
    <xf numFmtId="0" fontId="36" fillId="0" borderId="0" xfId="0" applyFont="1" applyAlignment="1">
      <alignment horizontal="center" wrapText="1"/>
    </xf>
    <xf numFmtId="0" fontId="33" fillId="0" borderId="0" xfId="0" applyFont="1" applyAlignment="1">
      <alignment horizontal="right" wrapText="1"/>
    </xf>
    <xf numFmtId="0" fontId="36" fillId="0" borderId="0" xfId="0" applyFont="1" applyAlignment="1">
      <alignment horizontal="left" wrapText="1"/>
    </xf>
    <xf numFmtId="0" fontId="34" fillId="0" borderId="0" xfId="0" applyFont="1" applyAlignment="1">
      <alignment wrapText="1"/>
    </xf>
    <xf numFmtId="14" fontId="2" fillId="6" borderId="11" xfId="24" applyNumberFormat="1" applyFont="1" applyFill="1" applyBorder="1" applyAlignment="1">
      <alignment horizontal="center" vertical="top" wrapText="1"/>
    </xf>
    <xf numFmtId="14"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top" wrapText="1"/>
    </xf>
    <xf numFmtId="0" fontId="7" fillId="0" borderId="11" xfId="0" applyNumberFormat="1" applyFont="1" applyFill="1" applyBorder="1" applyAlignment="1">
      <alignment vertical="top" wrapText="1"/>
    </xf>
    <xf numFmtId="0" fontId="34" fillId="0" borderId="11" xfId="0" applyNumberFormat="1" applyFont="1" applyFill="1" applyBorder="1" applyAlignment="1">
      <alignment horizontal="center" vertical="top" wrapText="1"/>
    </xf>
    <xf numFmtId="14" fontId="7" fillId="0" borderId="11" xfId="0" applyNumberFormat="1" applyFont="1" applyFill="1" applyBorder="1" applyAlignment="1">
      <alignment vertical="top" wrapText="1"/>
    </xf>
    <xf numFmtId="0" fontId="7" fillId="0" borderId="11" xfId="0" applyFont="1" applyFill="1" applyBorder="1" applyAlignment="1">
      <alignment vertical="top" wrapText="1"/>
    </xf>
    <xf numFmtId="10" fontId="2" fillId="5" borderId="5" xfId="0" applyNumberFormat="1"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6" borderId="11" xfId="0" applyFont="1" applyFill="1" applyBorder="1" applyAlignment="1">
      <alignment horizontal="center" vertical="top" wrapText="1"/>
    </xf>
    <xf numFmtId="43" fontId="11" fillId="0" borderId="11" xfId="0" applyNumberFormat="1" applyFont="1" applyBorder="1" applyAlignment="1">
      <alignment vertical="top" wrapText="1"/>
    </xf>
    <xf numFmtId="43" fontId="32" fillId="6" borderId="11" xfId="0" applyNumberFormat="1" applyFont="1" applyFill="1" applyBorder="1" applyAlignment="1">
      <alignment horizontal="center" vertical="top" wrapText="1"/>
    </xf>
    <xf numFmtId="0" fontId="18" fillId="0" borderId="0" xfId="0" applyFont="1" applyFill="1" applyAlignment="1">
      <alignment horizontal="center" vertical="top" wrapText="1"/>
    </xf>
    <xf numFmtId="4" fontId="18" fillId="5" borderId="0" xfId="0" applyNumberFormat="1" applyFont="1" applyFill="1" applyBorder="1" applyAlignment="1">
      <alignment vertical="top" wrapText="1"/>
    </xf>
    <xf numFmtId="4" fontId="18" fillId="6" borderId="0" xfId="0" applyNumberFormat="1" applyFont="1" applyFill="1" applyBorder="1" applyAlignment="1">
      <alignment vertical="top" wrapText="1"/>
    </xf>
    <xf numFmtId="0" fontId="18" fillId="9" borderId="0" xfId="0" applyFont="1" applyFill="1" applyBorder="1" applyAlignment="1">
      <alignment vertical="top" wrapText="1"/>
    </xf>
    <xf numFmtId="0" fontId="18" fillId="0" borderId="0" xfId="0" applyFont="1" applyBorder="1" applyAlignment="1">
      <alignment wrapText="1"/>
    </xf>
    <xf numFmtId="0" fontId="18" fillId="0" borderId="4" xfId="0" applyFont="1" applyBorder="1" applyAlignment="1">
      <alignment vertical="top" wrapText="1"/>
    </xf>
    <xf numFmtId="0" fontId="18" fillId="4" borderId="4" xfId="0" applyFont="1" applyFill="1" applyBorder="1" applyAlignment="1">
      <alignment vertical="top" wrapText="1"/>
    </xf>
    <xf numFmtId="4" fontId="18" fillId="0" borderId="4" xfId="0" applyNumberFormat="1" applyFont="1" applyBorder="1" applyAlignment="1">
      <alignment vertical="top" wrapText="1"/>
    </xf>
    <xf numFmtId="0" fontId="37" fillId="0" borderId="0" xfId="0" applyFont="1" applyAlignment="1">
      <alignment vertical="top" wrapText="1"/>
    </xf>
    <xf numFmtId="4" fontId="37" fillId="0" borderId="0" xfId="0" pivotButton="1" applyNumberFormat="1" applyFont="1" applyAlignment="1">
      <alignment vertical="top" wrapText="1"/>
    </xf>
    <xf numFmtId="4" fontId="37" fillId="0" borderId="0" xfId="0" applyNumberFormat="1" applyFont="1" applyAlignment="1">
      <alignment vertical="top" wrapText="1"/>
    </xf>
    <xf numFmtId="0" fontId="37" fillId="0" borderId="0" xfId="0" pivotButton="1" applyFont="1" applyAlignment="1">
      <alignment vertical="top" wrapText="1"/>
    </xf>
    <xf numFmtId="10" fontId="15" fillId="0" borderId="0" xfId="0" applyNumberFormat="1" applyFont="1" applyFill="1" applyBorder="1" applyAlignment="1">
      <alignment horizontal="left" vertical="top" wrapText="1"/>
    </xf>
    <xf numFmtId="0" fontId="13" fillId="0" borderId="12" xfId="0" applyFont="1" applyFill="1" applyBorder="1" applyAlignment="1">
      <alignment horizontal="left" vertical="top" wrapText="1"/>
    </xf>
    <xf numFmtId="10" fontId="15" fillId="0" borderId="11" xfId="0" applyNumberFormat="1" applyFont="1" applyFill="1" applyBorder="1" applyAlignment="1">
      <alignment horizontal="left" vertical="top" wrapText="1"/>
    </xf>
    <xf numFmtId="9" fontId="15" fillId="0" borderId="11" xfId="53" applyNumberFormat="1" applyFont="1" applyFill="1" applyBorder="1" applyAlignment="1">
      <alignment horizontal="center" vertical="top" wrapText="1"/>
    </xf>
    <xf numFmtId="10" fontId="15" fillId="0" borderId="11" xfId="0" applyNumberFormat="1" applyFont="1" applyFill="1" applyBorder="1" applyAlignment="1">
      <alignment vertical="top" wrapText="1"/>
    </xf>
    <xf numFmtId="10" fontId="15" fillId="0" borderId="11" xfId="0" applyNumberFormat="1" applyFont="1" applyFill="1" applyBorder="1" applyAlignment="1">
      <alignment horizontal="center" vertical="top" wrapText="1"/>
    </xf>
    <xf numFmtId="10" fontId="15" fillId="0" borderId="0" xfId="0" applyNumberFormat="1" applyFont="1" applyFill="1" applyBorder="1" applyAlignment="1" applyProtection="1">
      <alignment horizontal="center" vertical="top" wrapText="1"/>
    </xf>
    <xf numFmtId="10" fontId="15" fillId="7" borderId="1" xfId="0" applyNumberFormat="1" applyFont="1" applyFill="1" applyBorder="1" applyAlignment="1" applyProtection="1">
      <alignment horizontal="center" vertical="top" wrapText="1"/>
    </xf>
    <xf numFmtId="10" fontId="15" fillId="7" borderId="11" xfId="0" applyNumberFormat="1" applyFont="1" applyFill="1" applyBorder="1" applyAlignment="1" applyProtection="1">
      <alignment horizontal="center" vertical="top" wrapText="1"/>
    </xf>
    <xf numFmtId="10" fontId="15" fillId="7" borderId="0" xfId="0" applyNumberFormat="1" applyFont="1" applyFill="1" applyBorder="1" applyAlignment="1" applyProtection="1">
      <alignment horizontal="center" vertical="top" wrapText="1"/>
    </xf>
    <xf numFmtId="0" fontId="1" fillId="0" borderId="0" xfId="0" applyFont="1"/>
    <xf numFmtId="0" fontId="1" fillId="3" borderId="1" xfId="0" applyFont="1" applyFill="1" applyBorder="1" applyAlignment="1">
      <alignment wrapText="1"/>
    </xf>
    <xf numFmtId="0" fontId="1" fillId="0" borderId="0" xfId="0" applyFont="1" applyAlignment="1">
      <alignment wrapText="1"/>
    </xf>
    <xf numFmtId="0" fontId="1" fillId="0" borderId="1" xfId="0" applyFont="1" applyBorder="1" applyAlignment="1">
      <alignment wrapText="1"/>
    </xf>
    <xf numFmtId="0" fontId="1" fillId="3" borderId="1" xfId="0" applyFont="1" applyFill="1" applyBorder="1" applyAlignment="1">
      <alignment vertical="top" wrapText="1"/>
    </xf>
    <xf numFmtId="0" fontId="1" fillId="3" borderId="9" xfId="0" applyFont="1" applyFill="1" applyBorder="1"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38" fillId="4" borderId="1" xfId="0" applyFont="1" applyFill="1" applyBorder="1" applyAlignment="1">
      <alignment vertical="top" wrapText="1"/>
    </xf>
    <xf numFmtId="0" fontId="1" fillId="3" borderId="4"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0" fontId="1" fillId="3" borderId="3" xfId="0" applyFont="1" applyFill="1" applyBorder="1" applyAlignment="1">
      <alignment horizontal="left" vertical="top" wrapText="1"/>
    </xf>
    <xf numFmtId="0" fontId="1" fillId="3" borderId="5" xfId="0" applyFont="1" applyFill="1" applyBorder="1" applyAlignment="1">
      <alignment wrapText="1"/>
    </xf>
    <xf numFmtId="0" fontId="1" fillId="0" borderId="12" xfId="0" applyFont="1" applyBorder="1" applyAlignment="1">
      <alignment horizontal="left" vertical="top" wrapText="1"/>
    </xf>
    <xf numFmtId="0" fontId="1" fillId="0" borderId="2" xfId="0" applyFont="1" applyBorder="1" applyAlignment="1">
      <alignment wrapText="1"/>
    </xf>
    <xf numFmtId="0" fontId="1" fillId="0" borderId="2" xfId="0" applyFont="1" applyFill="1" applyBorder="1" applyAlignment="1">
      <alignment wrapText="1"/>
    </xf>
    <xf numFmtId="0" fontId="1" fillId="0" borderId="13" xfId="0" applyFont="1" applyBorder="1" applyAlignment="1">
      <alignment horizontal="left" vertical="top" wrapText="1"/>
    </xf>
    <xf numFmtId="0" fontId="1" fillId="0" borderId="7" xfId="0" applyFont="1" applyBorder="1" applyAlignment="1">
      <alignment wrapText="1"/>
    </xf>
    <xf numFmtId="0" fontId="1" fillId="0" borderId="11" xfId="0" applyFont="1" applyBorder="1"/>
    <xf numFmtId="0" fontId="1" fillId="3" borderId="1" xfId="0" applyFont="1" applyFill="1" applyBorder="1" applyAlignment="1">
      <alignment horizontal="left" vertical="top" wrapText="1"/>
    </xf>
    <xf numFmtId="0" fontId="1" fillId="0" borderId="0" xfId="0" applyFont="1" applyBorder="1" applyAlignment="1">
      <alignment wrapText="1"/>
    </xf>
    <xf numFmtId="10" fontId="18" fillId="8" borderId="7" xfId="0" applyNumberFormat="1" applyFont="1" applyFill="1" applyBorder="1" applyAlignment="1">
      <alignment vertical="top"/>
    </xf>
    <xf numFmtId="43" fontId="24" fillId="7" borderId="4" xfId="0" applyNumberFormat="1" applyFont="1" applyFill="1" applyBorder="1" applyAlignment="1">
      <alignment vertical="top" wrapText="1"/>
    </xf>
    <xf numFmtId="10" fontId="11" fillId="14" borderId="2" xfId="0" applyNumberFormat="1" applyFont="1" applyFill="1" applyBorder="1" applyAlignment="1">
      <alignment vertical="top" wrapText="1"/>
    </xf>
    <xf numFmtId="43" fontId="6" fillId="14" borderId="11" xfId="0" applyNumberFormat="1" applyFont="1" applyFill="1" applyBorder="1" applyAlignment="1">
      <alignment vertical="top" wrapText="1"/>
    </xf>
    <xf numFmtId="165" fontId="18" fillId="14" borderId="7" xfId="0" applyNumberFormat="1" applyFont="1" applyFill="1" applyBorder="1" applyAlignment="1">
      <alignment vertical="top"/>
    </xf>
    <xf numFmtId="165" fontId="18" fillId="14" borderId="14" xfId="0" applyNumberFormat="1" applyFont="1" applyFill="1" applyBorder="1" applyAlignment="1">
      <alignment vertical="top"/>
    </xf>
    <xf numFmtId="0" fontId="15" fillId="14" borderId="0" xfId="0" applyFont="1" applyFill="1" applyAlignment="1">
      <alignment vertical="top" wrapText="1"/>
    </xf>
    <xf numFmtId="0" fontId="15" fillId="14" borderId="0" xfId="0" applyFont="1" applyFill="1" applyBorder="1" applyAlignment="1">
      <alignment vertical="top" wrapText="1"/>
    </xf>
    <xf numFmtId="43" fontId="15" fillId="14" borderId="1" xfId="0" applyNumberFormat="1" applyFont="1" applyFill="1" applyBorder="1" applyAlignment="1">
      <alignment vertical="top" wrapText="1"/>
    </xf>
    <xf numFmtId="43" fontId="15" fillId="14" borderId="11" xfId="0" applyNumberFormat="1" applyFont="1" applyFill="1" applyBorder="1" applyAlignment="1">
      <alignment vertical="top" wrapText="1"/>
    </xf>
    <xf numFmtId="0" fontId="15" fillId="14" borderId="8" xfId="0" applyFont="1" applyFill="1" applyBorder="1" applyAlignment="1">
      <alignment vertical="top" wrapText="1"/>
    </xf>
    <xf numFmtId="43" fontId="16" fillId="14" borderId="10" xfId="0" applyNumberFormat="1" applyFont="1" applyFill="1" applyBorder="1" applyAlignment="1">
      <alignment horizontal="center" vertical="top" wrapText="1"/>
    </xf>
    <xf numFmtId="0" fontId="14" fillId="14" borderId="0" xfId="0" applyFont="1" applyFill="1" applyAlignment="1">
      <alignment horizontal="center" vertical="top" wrapText="1"/>
    </xf>
    <xf numFmtId="43" fontId="15" fillId="14" borderId="0" xfId="0" applyNumberFormat="1" applyFont="1" applyFill="1" applyBorder="1" applyAlignment="1">
      <alignment vertical="top" wrapText="1"/>
    </xf>
    <xf numFmtId="0" fontId="18" fillId="14" borderId="0" xfId="0" applyFont="1" applyFill="1" applyAlignment="1">
      <alignment horizontal="center" vertical="top" wrapText="1"/>
    </xf>
    <xf numFmtId="0" fontId="14" fillId="14" borderId="8" xfId="0" applyFont="1" applyFill="1" applyBorder="1" applyAlignment="1">
      <alignment horizontal="center" vertical="top" wrapText="1"/>
    </xf>
    <xf numFmtId="43" fontId="15" fillId="14" borderId="9" xfId="0" applyNumberFormat="1" applyFont="1" applyFill="1" applyBorder="1" applyAlignment="1">
      <alignment vertical="top" wrapText="1"/>
    </xf>
    <xf numFmtId="43" fontId="15" fillId="14" borderId="0" xfId="0" applyNumberFormat="1" applyFont="1" applyFill="1" applyBorder="1" applyAlignment="1">
      <alignment horizontal="center" vertical="top" wrapText="1"/>
    </xf>
    <xf numFmtId="0" fontId="16" fillId="13" borderId="4" xfId="31" applyFont="1" applyFill="1" applyBorder="1" applyAlignment="1">
      <alignment horizontal="center" vertical="top" wrapText="1"/>
    </xf>
    <xf numFmtId="0" fontId="16" fillId="13" borderId="4" xfId="0" applyFont="1" applyFill="1" applyBorder="1" applyAlignment="1">
      <alignment vertical="top" wrapText="1"/>
    </xf>
    <xf numFmtId="10" fontId="16" fillId="13" borderId="4" xfId="0" applyNumberFormat="1" applyFont="1" applyFill="1" applyBorder="1" applyAlignment="1">
      <alignment horizontal="center" vertical="top" wrapText="1"/>
    </xf>
    <xf numFmtId="10" fontId="16" fillId="13" borderId="4" xfId="0" applyNumberFormat="1" applyFont="1" applyFill="1" applyBorder="1" applyAlignment="1" applyProtection="1">
      <alignment horizontal="center" vertical="top" wrapText="1"/>
    </xf>
    <xf numFmtId="14" fontId="16" fillId="13" borderId="4" xfId="0" applyNumberFormat="1" applyFont="1" applyFill="1" applyBorder="1" applyAlignment="1">
      <alignment horizontal="center" vertical="top" wrapText="1"/>
    </xf>
    <xf numFmtId="43" fontId="16" fillId="13" borderId="4" xfId="31" applyNumberFormat="1" applyFont="1" applyFill="1" applyBorder="1" applyAlignment="1">
      <alignment horizontal="center" vertical="top" wrapText="1"/>
    </xf>
    <xf numFmtId="0" fontId="16" fillId="13" borderId="4" xfId="0" applyFont="1" applyFill="1" applyBorder="1" applyAlignment="1">
      <alignment horizontal="center" vertical="top" wrapText="1"/>
    </xf>
    <xf numFmtId="49" fontId="16" fillId="13" borderId="4" xfId="0" applyNumberFormat="1" applyFont="1" applyFill="1" applyBorder="1" applyAlignment="1" applyProtection="1">
      <alignment vertical="top" wrapText="1"/>
      <protection locked="0"/>
    </xf>
    <xf numFmtId="0" fontId="16" fillId="13" borderId="4" xfId="0" applyNumberFormat="1" applyFont="1" applyFill="1" applyBorder="1" applyAlignment="1">
      <alignment vertical="top" wrapText="1"/>
    </xf>
    <xf numFmtId="0" fontId="16" fillId="13" borderId="4" xfId="0" applyNumberFormat="1" applyFont="1" applyFill="1" applyBorder="1" applyAlignment="1">
      <alignment horizontal="left" vertical="top" wrapText="1"/>
    </xf>
    <xf numFmtId="9" fontId="16" fillId="13" borderId="4" xfId="53" applyFont="1" applyFill="1" applyBorder="1" applyAlignment="1">
      <alignment horizontal="center" vertical="top" wrapText="1"/>
    </xf>
    <xf numFmtId="43" fontId="16" fillId="13" borderId="4" xfId="0" applyNumberFormat="1" applyFont="1" applyFill="1" applyBorder="1" applyAlignment="1">
      <alignment vertical="top" wrapText="1"/>
    </xf>
    <xf numFmtId="10" fontId="16" fillId="13" borderId="4" xfId="0" applyNumberFormat="1" applyFont="1" applyFill="1" applyBorder="1" applyAlignment="1">
      <alignment horizontal="left" vertical="top" wrapText="1"/>
    </xf>
    <xf numFmtId="10" fontId="16" fillId="13" borderId="4" xfId="0" applyNumberFormat="1" applyFont="1" applyFill="1" applyBorder="1" applyAlignment="1">
      <alignment vertical="top" wrapText="1"/>
    </xf>
    <xf numFmtId="0" fontId="25" fillId="13" borderId="4" xfId="0" applyFont="1" applyFill="1" applyBorder="1" applyAlignment="1">
      <alignment vertical="top" wrapText="1"/>
    </xf>
    <xf numFmtId="0" fontId="15" fillId="13" borderId="0" xfId="0" applyFont="1" applyFill="1" applyAlignment="1">
      <alignment vertical="top" wrapText="1"/>
    </xf>
    <xf numFmtId="8" fontId="6" fillId="4" borderId="11" xfId="0" applyNumberFormat="1" applyFont="1" applyFill="1" applyBorder="1" applyAlignment="1">
      <alignment horizontal="center" vertical="top" wrapText="1"/>
    </xf>
    <xf numFmtId="10" fontId="6" fillId="4" borderId="2" xfId="0" applyNumberFormat="1" applyFont="1" applyFill="1" applyBorder="1" applyAlignment="1">
      <alignment vertical="top" wrapText="1"/>
    </xf>
    <xf numFmtId="10" fontId="6" fillId="4" borderId="11" xfId="0" applyNumberFormat="1" applyFont="1" applyFill="1" applyBorder="1" applyAlignment="1">
      <alignment vertical="top" wrapText="1"/>
    </xf>
    <xf numFmtId="0" fontId="37" fillId="0" borderId="11" xfId="0" applyFont="1" applyBorder="1" applyAlignment="1">
      <alignment vertical="top" wrapText="1"/>
    </xf>
    <xf numFmtId="0" fontId="37" fillId="0" borderId="11" xfId="0" pivotButton="1" applyFont="1" applyBorder="1" applyAlignment="1">
      <alignment vertical="top" wrapText="1"/>
    </xf>
    <xf numFmtId="4" fontId="37" fillId="0" borderId="11" xfId="0" applyNumberFormat="1" applyFont="1" applyBorder="1" applyAlignment="1">
      <alignment horizontal="right" vertical="top" wrapText="1"/>
    </xf>
    <xf numFmtId="0" fontId="37" fillId="5" borderId="11" xfId="0" applyFont="1" applyFill="1" applyBorder="1" applyAlignment="1">
      <alignment horizontal="center" vertical="top" wrapText="1"/>
    </xf>
    <xf numFmtId="4" fontId="37" fillId="5" borderId="11" xfId="0" applyNumberFormat="1" applyFont="1" applyFill="1" applyBorder="1" applyAlignment="1">
      <alignment vertical="top" wrapText="1"/>
    </xf>
    <xf numFmtId="0" fontId="37" fillId="6" borderId="11" xfId="0" applyFont="1" applyFill="1" applyBorder="1" applyAlignment="1">
      <alignment vertical="top" wrapText="1"/>
    </xf>
    <xf numFmtId="4" fontId="37" fillId="6" borderId="11" xfId="0" applyNumberFormat="1" applyFont="1" applyFill="1" applyBorder="1" applyAlignment="1">
      <alignment vertical="top" wrapText="1"/>
    </xf>
    <xf numFmtId="4" fontId="37" fillId="0" borderId="11" xfId="0" applyNumberFormat="1" applyFont="1" applyBorder="1" applyAlignment="1">
      <alignment vertical="top" wrapText="1"/>
    </xf>
    <xf numFmtId="0" fontId="37" fillId="9" borderId="11" xfId="0" applyFont="1" applyFill="1" applyBorder="1" applyAlignment="1">
      <alignment vertical="top" wrapText="1"/>
    </xf>
    <xf numFmtId="4" fontId="37" fillId="10" borderId="11" xfId="0" applyNumberFormat="1" applyFont="1" applyFill="1" applyBorder="1" applyAlignment="1">
      <alignment vertical="top" wrapText="1"/>
    </xf>
    <xf numFmtId="4" fontId="37" fillId="9" borderId="11" xfId="0" applyNumberFormat="1" applyFont="1" applyFill="1" applyBorder="1" applyAlignment="1">
      <alignment vertical="top" wrapText="1"/>
    </xf>
    <xf numFmtId="0" fontId="37" fillId="0" borderId="11" xfId="0" applyFont="1" applyBorder="1" applyAlignment="1">
      <alignment horizontal="left" vertical="top" wrapText="1"/>
    </xf>
    <xf numFmtId="0" fontId="37" fillId="0" borderId="11" xfId="0" pivotButton="1" applyFont="1" applyBorder="1" applyAlignment="1">
      <alignment horizontal="left" vertical="top" wrapText="1"/>
    </xf>
    <xf numFmtId="43" fontId="37" fillId="0" borderId="11" xfId="0" pivotButton="1" applyNumberFormat="1" applyFont="1" applyBorder="1" applyAlignment="1">
      <alignment horizontal="left" vertical="top" wrapText="1"/>
    </xf>
    <xf numFmtId="14" fontId="37" fillId="0" borderId="11" xfId="0" applyNumberFormat="1" applyFont="1" applyBorder="1" applyAlignment="1">
      <alignment horizontal="left" vertical="top" wrapText="1"/>
    </xf>
    <xf numFmtId="43" fontId="37" fillId="0" borderId="11" xfId="0" applyNumberFormat="1" applyFont="1" applyBorder="1" applyAlignment="1">
      <alignment horizontal="left" vertical="top" wrapText="1"/>
    </xf>
    <xf numFmtId="0" fontId="40" fillId="13" borderId="4" xfId="0" applyFont="1" applyFill="1" applyBorder="1" applyAlignment="1">
      <alignment vertical="top" wrapText="1"/>
    </xf>
    <xf numFmtId="43" fontId="39" fillId="7" borderId="4" xfId="0" applyNumberFormat="1" applyFont="1" applyFill="1" applyBorder="1" applyAlignment="1">
      <alignment vertical="top" wrapText="1"/>
    </xf>
    <xf numFmtId="43" fontId="39" fillId="7" borderId="11" xfId="0" applyNumberFormat="1" applyFont="1" applyFill="1" applyBorder="1" applyAlignment="1">
      <alignment vertical="top" wrapText="1"/>
    </xf>
    <xf numFmtId="43" fontId="39" fillId="7" borderId="14" xfId="0" applyNumberFormat="1" applyFont="1" applyFill="1" applyBorder="1" applyAlignment="1">
      <alignment vertical="top" wrapText="1"/>
    </xf>
    <xf numFmtId="43" fontId="6" fillId="14" borderId="11" xfId="3" applyNumberFormat="1" applyFont="1" applyFill="1" applyBorder="1" applyAlignment="1">
      <alignment vertical="top" wrapText="1"/>
    </xf>
    <xf numFmtId="0" fontId="1" fillId="14" borderId="11" xfId="0" applyFont="1" applyFill="1" applyBorder="1"/>
    <xf numFmtId="0" fontId="41" fillId="0" borderId="0" xfId="43" applyFont="1" applyAlignment="1">
      <alignment horizontal="center" vertical="top" wrapText="1"/>
    </xf>
    <xf numFmtId="0" fontId="17" fillId="0" borderId="0" xfId="43" applyFont="1"/>
    <xf numFmtId="0" fontId="28" fillId="0" borderId="0" xfId="43" applyFont="1" applyAlignment="1">
      <alignment wrapText="1"/>
    </xf>
    <xf numFmtId="0" fontId="17" fillId="0" borderId="0" xfId="43" applyFont="1" applyFill="1"/>
    <xf numFmtId="0" fontId="17" fillId="0" borderId="0" xfId="43" applyFont="1" applyAlignment="1">
      <alignment wrapText="1"/>
    </xf>
    <xf numFmtId="0" fontId="18" fillId="0" borderId="0" xfId="0" applyFont="1" applyAlignment="1">
      <alignment horizontal="justify" vertical="center"/>
    </xf>
    <xf numFmtId="0" fontId="28" fillId="0" borderId="0" xfId="43" applyFont="1"/>
    <xf numFmtId="0" fontId="34" fillId="0" borderId="0" xfId="0" applyFont="1" applyFill="1" applyAlignment="1">
      <alignment horizontal="center" wrapText="1"/>
    </xf>
    <xf numFmtId="0" fontId="34" fillId="0" borderId="0" xfId="4" applyFont="1" applyFill="1" applyAlignment="1">
      <alignment horizontal="center" wrapText="1"/>
    </xf>
    <xf numFmtId="0" fontId="6" fillId="0" borderId="0" xfId="0" applyFont="1" applyFill="1" applyBorder="1" applyAlignment="1">
      <alignment vertical="top" wrapText="1"/>
    </xf>
    <xf numFmtId="0" fontId="27" fillId="0" borderId="0" xfId="0" applyFont="1" applyAlignment="1">
      <alignment vertical="top" wrapText="1"/>
    </xf>
    <xf numFmtId="0" fontId="21" fillId="0" borderId="0" xfId="0" applyFont="1" applyAlignment="1">
      <alignment horizontal="center" vertical="top" wrapText="1"/>
    </xf>
    <xf numFmtId="0" fontId="20" fillId="0" borderId="0" xfId="0" applyFont="1" applyAlignment="1">
      <alignment horizontal="center" vertical="top" wrapText="1"/>
    </xf>
    <xf numFmtId="0" fontId="19" fillId="0" borderId="0" xfId="0" applyFont="1" applyAlignment="1">
      <alignment horizontal="center" vertical="top" wrapText="1"/>
    </xf>
    <xf numFmtId="0" fontId="22" fillId="0" borderId="17" xfId="0" applyFont="1" applyBorder="1" applyAlignment="1">
      <alignment horizontal="center" vertical="top" wrapText="1"/>
    </xf>
    <xf numFmtId="0" fontId="30" fillId="0" borderId="17" xfId="0" applyFont="1" applyBorder="1" applyAlignment="1">
      <alignment horizontal="center" vertical="top" wrapText="1"/>
    </xf>
    <xf numFmtId="0" fontId="0" fillId="0" borderId="17" xfId="0" applyBorder="1" applyAlignment="1">
      <alignment vertical="top" wrapText="1"/>
    </xf>
    <xf numFmtId="43" fontId="2" fillId="6" borderId="11" xfId="3" applyNumberFormat="1" applyFont="1" applyFill="1" applyBorder="1" applyAlignment="1">
      <alignment horizontal="center" vertical="top"/>
    </xf>
    <xf numFmtId="0" fontId="27" fillId="6" borderId="11" xfId="0" applyFont="1" applyFill="1" applyBorder="1" applyAlignment="1">
      <alignment horizontal="center" vertical="top"/>
    </xf>
    <xf numFmtId="43" fontId="2" fillId="6" borderId="11" xfId="3" applyNumberFormat="1" applyFont="1" applyFill="1" applyBorder="1" applyAlignment="1">
      <alignment horizontal="center" vertical="top" wrapText="1"/>
    </xf>
    <xf numFmtId="0" fontId="21" fillId="0" borderId="0" xfId="3" applyFont="1" applyAlignment="1">
      <alignment horizontal="center" vertical="top" wrapText="1"/>
    </xf>
    <xf numFmtId="4" fontId="18" fillId="0" borderId="0" xfId="0" applyNumberFormat="1" applyFont="1" applyFill="1" applyAlignment="1">
      <alignment vertical="top" wrapText="1"/>
    </xf>
    <xf numFmtId="0" fontId="18" fillId="0" borderId="0" xfId="0" applyFont="1" applyFill="1" applyAlignment="1">
      <alignment vertical="top" wrapText="1"/>
    </xf>
    <xf numFmtId="0" fontId="22" fillId="0" borderId="0" xfId="0" applyFont="1" applyFill="1" applyBorder="1" applyAlignment="1">
      <alignment horizontal="center" vertical="top" wrapText="1"/>
    </xf>
    <xf numFmtId="0" fontId="22" fillId="0" borderId="0" xfId="0" applyFont="1" applyBorder="1" applyAlignment="1">
      <alignment horizontal="center" vertical="top" wrapText="1"/>
    </xf>
    <xf numFmtId="0" fontId="30" fillId="0" borderId="0" xfId="0" applyFont="1" applyBorder="1" applyAlignment="1">
      <alignment horizontal="center" vertical="top" wrapText="1"/>
    </xf>
    <xf numFmtId="0" fontId="0" fillId="0" borderId="0" xfId="0" applyBorder="1" applyAlignment="1">
      <alignment horizontal="center" vertical="top" wrapText="1"/>
    </xf>
    <xf numFmtId="4" fontId="18" fillId="4" borderId="0" xfId="0" applyNumberFormat="1" applyFont="1" applyFill="1" applyAlignment="1">
      <alignment vertical="top" wrapText="1"/>
    </xf>
    <xf numFmtId="0" fontId="18" fillId="4" borderId="0" xfId="0" applyFont="1" applyFill="1" applyAlignment="1">
      <alignment vertical="top" wrapText="1"/>
    </xf>
    <xf numFmtId="0" fontId="22" fillId="0" borderId="0" xfId="0" applyFont="1" applyFill="1" applyAlignment="1">
      <alignment horizontal="center" vertical="top" wrapText="1"/>
    </xf>
    <xf numFmtId="0" fontId="22" fillId="0" borderId="0" xfId="0" applyFont="1" applyAlignment="1">
      <alignment horizontal="center" vertical="top" wrapText="1"/>
    </xf>
    <xf numFmtId="14" fontId="22" fillId="0" borderId="0" xfId="0" applyNumberFormat="1" applyFont="1" applyBorder="1" applyAlignment="1">
      <alignment horizontal="center" vertical="top"/>
    </xf>
    <xf numFmtId="0" fontId="31" fillId="0" borderId="0" xfId="0" applyFont="1" applyAlignment="1">
      <alignment vertical="top"/>
    </xf>
    <xf numFmtId="43" fontId="16" fillId="3" borderId="10" xfId="0" applyNumberFormat="1" applyFont="1" applyFill="1" applyBorder="1" applyAlignment="1">
      <alignment horizontal="center" vertical="top" wrapText="1"/>
    </xf>
    <xf numFmtId="0" fontId="0" fillId="0" borderId="0" xfId="0" applyAlignment="1">
      <alignment horizontal="center" vertical="top" wrapText="1"/>
    </xf>
    <xf numFmtId="43" fontId="16" fillId="15" borderId="0" xfId="0" applyNumberFormat="1" applyFont="1" applyFill="1" applyBorder="1" applyAlignment="1">
      <alignment horizontal="center" vertical="top" wrapText="1"/>
    </xf>
    <xf numFmtId="0" fontId="0" fillId="15" borderId="0" xfId="0" applyFill="1" applyAlignment="1">
      <alignment horizontal="center" vertical="top" wrapText="1"/>
    </xf>
    <xf numFmtId="43" fontId="16" fillId="16" borderId="0" xfId="0" applyNumberFormat="1" applyFont="1" applyFill="1" applyBorder="1" applyAlignment="1">
      <alignment horizontal="center" vertical="top" wrapText="1"/>
    </xf>
    <xf numFmtId="0" fontId="0" fillId="16" borderId="0" xfId="0" applyFill="1" applyAlignment="1">
      <alignment horizontal="center" vertical="top" wrapText="1"/>
    </xf>
    <xf numFmtId="0" fontId="0" fillId="16" borderId="8" xfId="0" applyFill="1" applyBorder="1" applyAlignment="1">
      <alignment horizontal="center" vertical="top" wrapText="1"/>
    </xf>
    <xf numFmtId="43" fontId="16" fillId="14" borderId="0" xfId="0" applyNumberFormat="1" applyFont="1" applyFill="1" applyBorder="1" applyAlignment="1">
      <alignment horizontal="center" vertical="top" wrapText="1"/>
    </xf>
    <xf numFmtId="0" fontId="0" fillId="14" borderId="0" xfId="0" applyFill="1" applyAlignment="1">
      <alignment horizontal="center" vertical="top" wrapText="1"/>
    </xf>
    <xf numFmtId="0" fontId="26" fillId="5" borderId="17" xfId="0" applyFont="1" applyFill="1" applyBorder="1" applyAlignment="1">
      <alignment horizontal="left" vertical="top" wrapText="1"/>
    </xf>
    <xf numFmtId="0" fontId="27" fillId="5" borderId="17" xfId="0" applyFont="1" applyFill="1" applyBorder="1" applyAlignment="1">
      <alignment horizontal="left" vertical="top" wrapText="1"/>
    </xf>
    <xf numFmtId="0" fontId="22" fillId="0" borderId="17" xfId="0" applyFont="1" applyFill="1" applyBorder="1" applyAlignment="1">
      <alignment horizontal="center" vertical="top" wrapText="1"/>
    </xf>
    <xf numFmtId="0" fontId="23" fillId="0" borderId="17" xfId="0" applyFont="1" applyBorder="1" applyAlignment="1">
      <alignment horizontal="center" vertical="top" wrapText="1"/>
    </xf>
    <xf numFmtId="43" fontId="17" fillId="0" borderId="11" xfId="0" applyNumberFormat="1" applyFont="1" applyFill="1" applyBorder="1" applyAlignment="1">
      <alignment horizontal="center" vertical="top" wrapText="1"/>
    </xf>
    <xf numFmtId="43" fontId="16" fillId="13" borderId="4" xfId="0" applyNumberFormat="1" applyFont="1" applyFill="1" applyBorder="1" applyAlignment="1">
      <alignment horizontal="center" vertical="top" wrapText="1"/>
    </xf>
    <xf numFmtId="43" fontId="16" fillId="0" borderId="0" xfId="0" applyNumberFormat="1" applyFont="1" applyFill="1" applyBorder="1" applyAlignment="1">
      <alignment horizontal="center" vertical="top" wrapText="1"/>
    </xf>
    <xf numFmtId="43" fontId="17" fillId="0" borderId="11" xfId="0" applyNumberFormat="1" applyFont="1" applyFill="1" applyBorder="1" applyAlignment="1">
      <alignment vertical="top" wrapText="1"/>
    </xf>
    <xf numFmtId="43" fontId="15" fillId="0" borderId="0" xfId="0" applyNumberFormat="1" applyFont="1" applyFill="1" applyBorder="1" applyAlignment="1">
      <alignment vertical="top" wrapText="1"/>
    </xf>
    <xf numFmtId="0" fontId="14" fillId="0" borderId="0" xfId="0" applyFont="1" applyFill="1" applyAlignment="1">
      <alignment horizontal="center" vertical="top" wrapText="1"/>
    </xf>
    <xf numFmtId="43" fontId="15" fillId="0" borderId="9" xfId="0" applyNumberFormat="1" applyFont="1" applyFill="1" applyBorder="1" applyAlignment="1">
      <alignment vertical="top" wrapText="1"/>
    </xf>
    <xf numFmtId="43" fontId="16" fillId="0" borderId="0" xfId="0" applyNumberFormat="1" applyFont="1" applyFill="1" applyBorder="1" applyAlignment="1">
      <alignment vertical="top" wrapText="1"/>
    </xf>
    <xf numFmtId="43" fontId="15" fillId="0" borderId="1" xfId="0" applyNumberFormat="1" applyFont="1" applyFill="1" applyBorder="1" applyAlignment="1">
      <alignment vertical="top" wrapText="1"/>
    </xf>
    <xf numFmtId="43" fontId="17" fillId="0" borderId="1" xfId="0" applyNumberFormat="1" applyFont="1" applyFill="1" applyBorder="1" applyAlignment="1">
      <alignment vertical="top" wrapText="1"/>
    </xf>
  </cellXfs>
  <cellStyles count="55">
    <cellStyle name="Comma 2" xfId="1"/>
    <cellStyle name="Normal" xfId="0" builtinId="0"/>
    <cellStyle name="Normal 10" xfId="2"/>
    <cellStyle name="Normal 11" xfId="3"/>
    <cellStyle name="Normal 12" xfId="4"/>
    <cellStyle name="Normal 12 2" xfId="5"/>
    <cellStyle name="Normal 12 3" xfId="6"/>
    <cellStyle name="Normal 13" xfId="7"/>
    <cellStyle name="Normal 13 2" xfId="8"/>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3" xfId="17"/>
    <cellStyle name="Normal 2 2 2 3 2" xfId="18"/>
    <cellStyle name="Normal 2 2 2 4" xfId="19"/>
    <cellStyle name="Normal 2 2 2 5" xfId="20"/>
    <cellStyle name="Normal 2 2 3" xfId="21"/>
    <cellStyle name="Normal 2 3" xfId="22"/>
    <cellStyle name="Normal 2 4" xfId="23"/>
    <cellStyle name="Normal 2 5" xfId="24"/>
    <cellStyle name="Normal 2 5 2" xfId="25"/>
    <cellStyle name="Normal 2 5 3" xfId="26"/>
    <cellStyle name="Normal 2 5 4" xfId="27"/>
    <cellStyle name="Normal 2 5 4 2" xfId="28"/>
    <cellStyle name="Normal 2 5 5" xfId="29"/>
    <cellStyle name="Normal 2 5 6" xfId="30"/>
    <cellStyle name="Normal 2 5 7" xfId="31"/>
    <cellStyle name="Normal 2 5 8" xfId="32"/>
    <cellStyle name="Normal 2 6" xfId="33"/>
    <cellStyle name="Normal 3" xfId="34"/>
    <cellStyle name="Normal 3 2" xfId="35"/>
    <cellStyle name="Normal 4" xfId="36"/>
    <cellStyle name="Normal 4 2" xfId="37"/>
    <cellStyle name="Normal 4 2 2" xfId="38"/>
    <cellStyle name="Normal 4 3" xfId="39"/>
    <cellStyle name="Normal 4 4" xfId="40"/>
    <cellStyle name="Normal 5" xfId="41"/>
    <cellStyle name="Normal 5 2" xfId="42"/>
    <cellStyle name="Normal 6" xfId="43"/>
    <cellStyle name="Normal 7" xfId="44"/>
    <cellStyle name="Normal 8" xfId="45"/>
    <cellStyle name="Normal 8 2" xfId="46"/>
    <cellStyle name="Normal 8 3" xfId="47"/>
    <cellStyle name="Normal 8 3 2" xfId="48"/>
    <cellStyle name="Normal 8 4" xfId="49"/>
    <cellStyle name="Normal 8 5" xfId="50"/>
    <cellStyle name="Normal 8 6" xfId="51"/>
    <cellStyle name="Normal 9" xfId="52"/>
    <cellStyle name="Percent" xfId="53" builtinId="5"/>
    <cellStyle name="Percent 2" xfId="54"/>
  </cellStyles>
  <dxfs count="19806">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trike val="0"/>
        <outline val="0"/>
        <shadow val="0"/>
        <u val="none"/>
        <vertAlign val="baseline"/>
        <sz val="11"/>
        <color theme="1"/>
        <name val="Calibri"/>
        <scheme val="minor"/>
      </font>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1" justifyLastLine="0" shrinkToFit="0" readingOrder="0"/>
    </dxf>
    <dxf>
      <border outline="0">
        <bottom style="thin">
          <color indexed="64"/>
        </bottom>
      </border>
    </dxf>
    <dxf>
      <font>
        <strike val="0"/>
        <outline val="0"/>
        <shadow val="0"/>
        <u val="none"/>
        <vertAlign val="baseline"/>
        <sz val="11"/>
        <color theme="1"/>
        <name val="Calibri"/>
        <scheme val="minor"/>
      </font>
      <fill>
        <patternFill patternType="solid">
          <fgColor indexed="64"/>
          <bgColor theme="6" tint="0.59999389629810485"/>
        </patternFill>
      </fill>
      <alignment horizontal="left" vertical="top" textRotation="0" wrapText="1" indent="0" justifyLastLine="0" shrinkToFit="0" readingOrder="0"/>
      <border diagonalUp="0" diagonalDown="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9" formatCode="dd/mm/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scheme val="minor"/>
      </font>
      <numFmt numFmtId="14"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minor"/>
      </font>
      <fill>
        <patternFill patternType="none">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9" formatCode="dd/mm/yyyy"/>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style="thin">
          <color theme="4" tint="0.39997558519241921"/>
        </left>
        <right/>
        <top style="thin">
          <color theme="4" tint="0.39997558519241921"/>
        </top>
        <bottom/>
      </border>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6"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0" tint="-0.249977111117893"/>
        </patternFill>
      </fill>
    </dxf>
    <dxf>
      <fill>
        <patternFill>
          <bgColor theme="0" tint="-0.249977111117893"/>
        </patternFill>
      </fill>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0.14999847407452621"/>
        </patternFill>
      </fill>
    </dxf>
    <dxf>
      <fill>
        <patternFill>
          <bgColor theme="0" tint="-0.14999847407452621"/>
        </patternFill>
      </fill>
    </dxf>
    <dxf>
      <alignment horizontal="center" readingOrder="0"/>
    </dxf>
    <dxf>
      <alignment vertical="top" readingOrder="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ont>
        <b/>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2"/>
        <color indexed="8"/>
        <name val="Calibri"/>
        <scheme val="none"/>
      </font>
      <alignment horizontal="general" vertical="top" textRotation="0" wrapText="1" indent="0" justifyLastLine="0" shrinkToFit="0" readingOrder="0"/>
      <border outline="0">
        <left style="thin">
          <color indexed="64"/>
        </left>
      </border>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strike val="0"/>
        <outline val="0"/>
        <shadow val="0"/>
        <vertAlign val="baseline"/>
        <sz val="12"/>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indexed="44"/>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scheme val="none"/>
      </font>
      <numFmt numFmtId="14" formatCode="0.00%"/>
      <fill>
        <patternFill patternType="solid">
          <fgColor indexed="64"/>
          <bgColor theme="9" tint="0.39997558519241921"/>
        </patternFill>
      </fill>
      <alignmen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2"/>
        <name val="Calibri"/>
        <scheme val="none"/>
      </font>
      <alignment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0" tint="-0.249977111117893"/>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2" formatCode="&quot;£&quot;#,##0.00;[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2" formatCode="&quot;£&quot;#,##0.00;[Red]\-&quot;£&quot;#,##0.00"/>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2" formatCode="&quot;£&quot;#,##0.00;[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tint="-0.14999847407452621"/>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19805"/>
      <tableStyleElement type="headerRow" dxfId="19804"/>
      <tableStyleElement type="totalRow" dxfId="19803"/>
      <tableStyleElement type="firstColumn" dxfId="19802"/>
      <tableStyleElement type="firstRowStripe" dxfId="19801"/>
      <tableStyleElement type="firstColumnStripe" dxfId="19800"/>
      <tableStyleElement type="firstSubtotalRow" dxfId="19799"/>
      <tableStyleElement type="secondSubtotalRow" dxfId="19798"/>
      <tableStyleElement type="secondColumnSubheading" dxfId="19797"/>
      <tableStyleElement type="firstRowSubheading" dxfId="19796"/>
      <tableStyleElement type="secondRowSubheading" dxfId="19795"/>
    </tableStyle>
    <tableStyle name="PracticoNew" table="0" count="12">
      <tableStyleElement type="wholeTable" dxfId="19794"/>
      <tableStyleElement type="headerRow" dxfId="19793"/>
      <tableStyleElement type="totalRow" dxfId="19792"/>
      <tableStyleElement type="firstColumn" dxfId="19791"/>
      <tableStyleElement type="firstRowStripe" dxfId="19790"/>
      <tableStyleElement type="secondRowStripe" dxfId="19789"/>
      <tableStyleElement type="firstColumnStripe" dxfId="19788"/>
      <tableStyleElement type="firstSubtotalRow" dxfId="19787"/>
      <tableStyleElement type="secondSubtotalRow" dxfId="19786"/>
      <tableStyleElement type="secondColumnSubheading" dxfId="19785"/>
      <tableStyleElement type="firstRowSubheading" dxfId="19784"/>
      <tableStyleElement type="secondRowSubheading" dxfId="197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evin Wonnacott" refreshedDate="42214.697674537034" createdVersion="3" refreshedVersion="5" minRefreshableVersion="3" recordCount="47">
  <cacheSource type="worksheet">
    <worksheetSource name="BillDetail_List"/>
  </cacheSource>
  <cacheFields count="53">
    <cacheField name="Item No" numFmtId="0">
      <sharedItems containsSemiMixedTypes="0" containsString="0" containsNumber="1" containsInteger="1" minValue="1" maxValue="511" count="51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2" u="1"/>
        <n v="417" u="1"/>
        <n v="94" u="1"/>
        <n v="352" u="1"/>
        <n v="287" u="1"/>
        <n v="239" u="1"/>
        <n v="174" u="1"/>
        <n v="450" u="1"/>
        <n v="385" u="1"/>
        <n v="86" u="1"/>
        <n v="320" u="1"/>
        <n v="223" u="1"/>
        <n v="158" u="1"/>
        <n v="483" u="1"/>
        <n v="418" u="1"/>
        <n v="353" u="1"/>
        <n v="78" u="1"/>
        <n v="288" u="1"/>
        <n v="207" u="1"/>
        <n v="142" u="1"/>
        <n v="451" u="1"/>
        <n v="386" u="1"/>
        <n v="321" u="1"/>
        <n v="70" u="1"/>
        <n v="256" u="1"/>
        <n v="191" u="1"/>
        <n v="127" u="1"/>
        <n v="484" u="1"/>
        <n v="419" u="1"/>
        <n v="354" u="1"/>
        <n v="289" u="1"/>
        <n v="63" u="1"/>
        <n v="240" u="1"/>
        <n v="175" u="1"/>
        <n v="119" u="1"/>
        <n v="452" u="1"/>
        <n v="387" u="1"/>
        <n v="322" u="1"/>
        <n v="257" u="1"/>
        <n v="59" u="1"/>
        <n v="224" u="1"/>
        <n v="159" u="1"/>
        <n v="485" u="1"/>
        <n v="111" u="1"/>
        <n v="420" u="1"/>
        <n v="355" u="1"/>
        <n v="290" u="1"/>
        <n v="55" u="1"/>
        <n v="208" u="1"/>
        <n v="143" u="1"/>
        <n v="453" u="1"/>
        <n v="103" u="1"/>
        <n v="388" u="1"/>
        <n v="323" u="1"/>
        <n v="258" u="1"/>
        <n v="51" u="1"/>
        <n v="192" u="1"/>
        <n v="486" u="1"/>
        <n v="421" u="1"/>
        <n v="95" u="1"/>
        <n v="356" u="1"/>
        <n v="291" u="1"/>
        <n v="241" u="1"/>
        <n v="176" u="1"/>
        <n v="454" u="1"/>
        <n v="389" u="1"/>
        <n v="87" u="1"/>
        <n v="324" u="1"/>
        <n v="259" u="1"/>
        <n v="225" u="1"/>
        <n v="160" u="1"/>
        <n v="487" u="1"/>
        <n v="422" u="1"/>
        <n v="357" u="1"/>
        <n v="79" u="1"/>
        <n v="292" u="1"/>
        <n v="209" u="1"/>
        <n v="144" u="1"/>
        <n v="455" u="1"/>
        <n v="390" u="1"/>
        <n v="325" u="1"/>
        <n v="71" u="1"/>
        <n v="260" u="1"/>
        <n v="193" u="1"/>
        <n v="128" u="1"/>
        <n v="488" u="1"/>
        <n v="423" u="1"/>
        <n v="358" u="1"/>
        <n v="293" u="1"/>
        <n v="242" u="1"/>
        <n v="177" u="1"/>
        <n v="120" u="1"/>
        <n v="456" u="1"/>
        <n v="391" u="1"/>
        <n v="326" u="1"/>
        <n v="261" u="1"/>
        <n v="226" u="1"/>
        <n v="161" u="1"/>
        <n v="489" u="1"/>
        <n v="112" u="1"/>
        <n v="424" u="1"/>
        <n v="359" u="1"/>
        <n v="294" u="1"/>
        <n v="210" u="1"/>
        <n v="145" u="1"/>
        <n v="457" u="1"/>
        <n v="104" u="1"/>
        <n v="392" u="1"/>
        <n v="327" u="1"/>
        <n v="262" u="1"/>
        <n v="194" u="1"/>
        <n v="129" u="1"/>
        <n v="490" u="1"/>
        <n v="425" u="1"/>
        <n v="96" u="1"/>
        <n v="360" u="1"/>
        <n v="295" u="1"/>
        <n v="243" u="1"/>
        <n v="178" u="1"/>
        <n v="458" u="1"/>
        <n v="393" u="1"/>
        <n v="88" u="1"/>
        <n v="328" u="1"/>
        <n v="263" u="1"/>
        <n v="227" u="1"/>
        <n v="162" u="1"/>
        <n v="491" u="1"/>
        <n v="426" u="1"/>
        <n v="361" u="1"/>
        <n v="80" u="1"/>
        <n v="296" u="1"/>
        <n v="211" u="1"/>
        <n v="146" u="1"/>
        <n v="459" u="1"/>
        <n v="394" u="1"/>
        <n v="329" u="1"/>
        <n v="72" u="1"/>
        <n v="264" u="1"/>
        <n v="195" u="1"/>
        <n v="130" u="1"/>
        <n v="492" u="1"/>
        <n v="427" u="1"/>
        <n v="362" u="1"/>
        <n v="297" u="1"/>
        <n v="64" u="1"/>
        <n v="244" u="1"/>
        <n v="179" u="1"/>
        <n v="121" u="1"/>
        <n v="460" u="1"/>
        <n v="395" u="1"/>
        <n v="330" u="1"/>
        <n v="265" u="1"/>
        <n v="60" u="1"/>
        <n v="228" u="1"/>
        <n v="163" u="1"/>
        <n v="493" u="1"/>
        <n v="113" u="1"/>
        <n v="428" u="1"/>
        <n v="363" u="1"/>
        <n v="298" u="1"/>
        <n v="56" u="1"/>
        <n v="212" u="1"/>
        <n v="147" u="1"/>
        <n v="461" u="1"/>
        <n v="105" u="1"/>
        <n v="396" u="1"/>
        <n v="331" u="1"/>
        <n v="266" u="1"/>
        <n v="52" u="1"/>
        <n v="196" u="1"/>
        <n v="131" u="1"/>
        <n v="494" u="1"/>
        <n v="429" u="1"/>
        <n v="97" u="1"/>
        <n v="364" u="1"/>
        <n v="299" u="1"/>
        <n v="245" u="1"/>
        <n v="48" u="1"/>
        <n v="180" u="1"/>
        <n v="462" u="1"/>
        <n v="397" u="1"/>
        <n v="89" u="1"/>
        <n v="332" u="1"/>
        <n v="267" u="1"/>
        <n v="229" u="1"/>
        <n v="164" u="1"/>
        <n v="495" u="1"/>
        <n v="430" u="1"/>
        <n v="365" u="1"/>
        <n v="81" u="1"/>
        <n v="300" u="1"/>
        <n v="213" u="1"/>
        <n v="148" u="1"/>
        <n v="463" u="1"/>
        <n v="398" u="1"/>
        <n v="333" u="1"/>
        <n v="73" u="1"/>
        <n v="268" u="1"/>
        <n v="197" u="1"/>
        <n v="132" u="1"/>
        <n v="496" u="1"/>
        <n v="431" u="1"/>
        <n v="366" u="1"/>
        <n v="301" u="1"/>
        <n v="65" u="1"/>
        <n v="246" u="1"/>
        <n v="181" u="1"/>
        <n v="122" u="1"/>
        <n v="464" u="1"/>
        <n v="399" u="1"/>
        <n v="334" u="1"/>
        <n v="269" u="1"/>
        <n v="230" u="1"/>
        <n v="165" u="1"/>
        <n v="497" u="1"/>
        <n v="114" u="1"/>
        <n v="432" u="1"/>
        <n v="367" u="1"/>
        <n v="302" u="1"/>
        <n v="214" u="1"/>
        <n v="149" u="1"/>
        <n v="465" u="1"/>
        <n v="106" u="1"/>
        <n v="400" u="1"/>
        <n v="335" u="1"/>
        <n v="270" u="1"/>
        <n v="198" u="1"/>
        <n v="133" u="1"/>
        <n v="498" u="1"/>
        <n v="433" u="1"/>
        <n v="98" u="1"/>
        <n v="368" u="1"/>
        <n v="303" u="1"/>
        <n v="247" u="1"/>
        <n v="182" u="1"/>
        <n v="466" u="1"/>
        <n v="401" u="1"/>
        <n v="90" u="1"/>
        <n v="336" u="1"/>
        <n v="271" u="1"/>
        <n v="231" u="1"/>
        <n v="166" u="1"/>
        <n v="499" u="1"/>
        <n v="434" u="1"/>
        <n v="369" u="1"/>
        <n v="82" u="1"/>
        <n v="304" u="1"/>
        <n v="215" u="1"/>
        <n v="150" u="1"/>
        <n v="467" u="1"/>
        <n v="402" u="1"/>
        <n v="337" u="1"/>
        <n v="74" u="1"/>
        <n v="272" u="1"/>
        <n v="199" u="1"/>
        <n v="134" u="1"/>
        <n v="500" u="1"/>
        <n v="435" u="1"/>
        <n v="370" u="1"/>
        <n v="305" u="1"/>
        <n v="66" u="1"/>
        <n v="248" u="1"/>
        <n v="183" u="1"/>
        <n v="123" u="1"/>
        <n v="468" u="1"/>
        <n v="403" u="1"/>
        <n v="338" u="1"/>
        <n v="273" u="1"/>
        <n v="61" u="1"/>
        <n v="232" u="1"/>
        <n v="167" u="1"/>
        <n v="501" u="1"/>
        <n v="115" u="1"/>
        <n v="436" u="1"/>
        <n v="371" u="1"/>
        <n v="306" u="1"/>
        <n v="57" u="1"/>
        <n v="216" u="1"/>
        <n v="151" u="1"/>
        <n v="469" u="1"/>
        <n v="107" u="1"/>
        <n v="404" u="1"/>
        <n v="339" u="1"/>
        <n v="274" u="1"/>
        <n v="53" u="1"/>
        <n v="200" u="1"/>
        <n v="135" u="1"/>
        <n v="502" u="1"/>
        <n v="437" u="1"/>
        <n v="99" u="1"/>
        <n v="372" u="1"/>
        <n v="307" u="1"/>
        <n v="249" u="1"/>
        <n v="49" u="1"/>
        <n v="184" u="1"/>
        <n v="470" u="1"/>
        <n v="405" u="1"/>
        <n v="91" u="1"/>
        <n v="340" u="1"/>
        <n v="275" u="1"/>
        <n v="233" u="1"/>
        <n v="168" u="1"/>
        <n v="503" u="1"/>
        <n v="438" u="1"/>
        <n v="373" u="1"/>
        <n v="83" u="1"/>
        <n v="308" u="1"/>
        <n v="217" u="1"/>
        <n v="152" u="1"/>
        <n v="471" u="1"/>
        <n v="406" u="1"/>
        <n v="341" u="1"/>
        <n v="75" u="1"/>
        <n v="276" u="1"/>
        <n v="201" u="1"/>
        <n v="136" u="1"/>
        <n v="504" u="1"/>
        <n v="439" u="1"/>
        <n v="374" u="1"/>
        <n v="309" u="1"/>
        <n v="67" u="1"/>
        <n v="250" u="1"/>
        <n v="185" u="1"/>
        <n v="124" u="1"/>
        <n v="472" u="1"/>
        <n v="407" u="1"/>
        <n v="342" u="1"/>
        <n v="277" u="1"/>
        <n v="234" u="1"/>
        <n v="169" u="1"/>
        <n v="505" u="1"/>
        <n v="116" u="1"/>
        <n v="440" u="1"/>
        <n v="375" u="1"/>
        <n v="310" u="1"/>
        <n v="218" u="1"/>
        <n v="153" u="1"/>
        <n v="473" u="1"/>
        <n v="108" u="1"/>
        <n v="408" u="1"/>
        <n v="343" u="1"/>
        <n v="278" u="1"/>
        <n v="202" u="1"/>
        <n v="137" u="1"/>
        <n v="506" u="1"/>
        <n v="441" u="1"/>
        <n v="100" u="1"/>
        <n v="376" u="1"/>
        <n v="311" u="1"/>
        <n v="251" u="1"/>
        <n v="186" u="1"/>
        <n v="474" u="1"/>
        <n v="409" u="1"/>
        <n v="92" u="1"/>
        <n v="344" u="1"/>
        <n v="279" u="1"/>
        <n v="235" u="1"/>
        <n v="170" u="1"/>
        <n v="507" u="1"/>
        <n v="442" u="1"/>
        <n v="377" u="1"/>
        <n v="84" u="1"/>
        <n v="312" u="1"/>
        <n v="219" u="1"/>
        <n v="154" u="1"/>
        <n v="475" u="1"/>
        <n v="410" u="1"/>
        <n v="345" u="1"/>
        <n v="76" u="1"/>
        <n v="280" u="1"/>
        <n v="203" u="1"/>
        <n v="138" u="1"/>
        <n v="508" u="1"/>
        <n v="443" u="1"/>
        <n v="378" u="1"/>
        <n v="313" u="1"/>
        <n v="68" u="1"/>
        <n v="252" u="1"/>
        <n v="187" u="1"/>
        <n v="125" u="1"/>
        <n v="476" u="1"/>
        <n v="411" u="1"/>
        <n v="346" u="1"/>
        <n v="281" u="1"/>
        <n v="62" u="1"/>
        <n v="236" u="1"/>
        <n v="171" u="1"/>
        <n v="509" u="1"/>
        <n v="117" u="1"/>
        <n v="444" u="1"/>
        <n v="379" u="1"/>
        <n v="314" u="1"/>
        <n v="58" u="1"/>
        <n v="220" u="1"/>
        <n v="155" u="1"/>
        <n v="477" u="1"/>
        <n v="109" u="1"/>
        <n v="412" u="1"/>
        <n v="347" u="1"/>
        <n v="282" u="1"/>
        <n v="54" u="1"/>
        <n v="204" u="1"/>
        <n v="139" u="1"/>
        <n v="510" u="1"/>
        <n v="445" u="1"/>
        <n v="101" u="1"/>
        <n v="380" u="1"/>
        <n v="315" u="1"/>
        <n v="253" u="1"/>
        <n v="50" u="1"/>
        <n v="188" u="1"/>
        <n v="478" u="1"/>
        <n v="413" u="1"/>
        <n v="93" u="1"/>
        <n v="348" u="1"/>
        <n v="283" u="1"/>
        <n v="237" u="1"/>
        <n v="172" u="1"/>
        <n v="511" u="1"/>
        <n v="446" u="1"/>
        <n v="381" u="1"/>
        <n v="85" u="1"/>
        <n v="316" u="1"/>
        <n v="221" u="1"/>
        <n v="156" u="1"/>
        <n v="479" u="1"/>
        <n v="414" u="1"/>
        <n v="349" u="1"/>
        <n v="77" u="1"/>
        <n v="284" u="1"/>
        <n v="205" u="1"/>
        <n v="140" u="1"/>
        <n v="447" u="1"/>
        <n v="382" u="1"/>
        <n v="317" u="1"/>
        <n v="69" u="1"/>
        <n v="254" u="1"/>
        <n v="189" u="1"/>
        <n v="126" u="1"/>
        <n v="480" u="1"/>
        <n v="415" u="1"/>
        <n v="350" u="1"/>
        <n v="285" u="1"/>
        <n v="238" u="1"/>
        <n v="173" u="1"/>
        <n v="118" u="1"/>
        <n v="448" u="1"/>
        <n v="383" u="1"/>
        <n v="318" u="1"/>
        <n v="222" u="1"/>
        <n v="157" u="1"/>
        <n v="481" u="1"/>
        <n v="110" u="1"/>
        <n v="416" u="1"/>
        <n v="351" u="1"/>
        <n v="286" u="1"/>
        <n v="206" u="1"/>
        <n v="141" u="1"/>
        <n v="449" u="1"/>
        <n v="102" u="1"/>
        <n v="384" u="1"/>
        <n v="319" u="1"/>
        <n v="255" u="1"/>
        <n v="190" u="1"/>
      </sharedItems>
    </cacheField>
    <cacheField name="Entry_No" numFmtId="0">
      <sharedItems containsNonDate="0" containsString="0" containsBlank="1"/>
    </cacheField>
    <cacheField name="Part ID" numFmtId="0">
      <sharedItems/>
    </cacheField>
    <cacheField name="Part Name" numFmtId="10">
      <sharedItems/>
    </cacheField>
    <cacheField name="Date" numFmtId="14">
      <sharedItems containsSemiMixedTypes="0" containsNonDate="0" containsDate="1" containsString="0" minDate="2010-11-08T00:00:00" maxDate="2013-11-04T00:00:00" count="289">
        <d v="2012-07-31T00:00:00"/>
        <d v="2012-08-01T00:00:00"/>
        <d v="2012-08-02T00:00:00"/>
        <d v="2012-08-03T00:00:00"/>
        <d v="2012-08-04T00:00:00"/>
        <d v="2012-09-20T00:00:00"/>
        <d v="2012-09-21T00:00:00"/>
        <d v="2012-09-22T00:00:00"/>
        <d v="2012-09-23T00:00:00"/>
        <d v="2012-09-24T00:00:00"/>
        <d v="2012-08-05T00:00:00"/>
        <d v="2012-08-06T00:00:00"/>
        <d v="2012-08-07T00:00:00"/>
        <d v="2012-08-08T00:00:00"/>
        <d v="2012-08-09T00:00:00"/>
        <d v="2012-08-14T00:00:00"/>
        <d v="2012-08-15T00:00:00"/>
        <d v="2012-08-16T00:00:00"/>
        <d v="2012-09-01T00:00:00"/>
        <d v="2012-09-02T00:00:00"/>
        <d v="2012-09-03T00:00:00"/>
        <d v="2012-09-04T00:00:00"/>
        <d v="2012-09-05T00:00:00"/>
        <d v="2012-09-06T00:00:00"/>
        <d v="2012-09-07T00:00:00"/>
        <d v="2012-09-08T00:00:00"/>
        <d v="2012-09-09T00:00:00"/>
        <d v="2012-09-10T00:00:00"/>
        <d v="2012-09-11T00:00:00"/>
        <d v="2012-09-12T00:00:00"/>
        <d v="2012-09-13T00:00:00"/>
        <d v="2012-08-10T00:00:00"/>
        <d v="2012-08-11T00:00:00"/>
        <d v="2012-08-12T00:00:00"/>
        <d v="2012-08-13T00:00:00"/>
        <d v="2012-09-14T00:00:00"/>
        <d v="2012-09-15T00:00:00"/>
        <d v="2012-09-16T00:00:00"/>
        <d v="2012-09-17T00:00:00"/>
        <d v="2012-09-18T00:00:00"/>
        <d v="2012-09-19T00:00:00"/>
        <d v="2012-09-29T00:00:00"/>
        <d v="2012-09-30T00:00:00"/>
        <d v="2012-10-25T00:00:00" u="1"/>
        <d v="2010-12-17T00:00:00" u="1"/>
        <d v="2012-11-21T00:00:00" u="1"/>
        <d v="2010-12-19T00:00:00" u="1"/>
        <d v="2012-11-23T00:00:00" u="1"/>
        <d v="2012-12-19T00:00:00" u="1"/>
        <d v="2010-12-21T00:00:00" u="1"/>
        <d v="2012-12-21T00:00:00" u="1"/>
        <d v="2011-01-02T00:00:00" u="1"/>
        <d v="2013-01-02T00:00:00" u="1"/>
        <d v="2012-10-31T00:00:00" u="1"/>
        <d v="2010-12-23T00:00:00" u="1"/>
        <d v="2012-11-27T00:00:00" u="1"/>
        <d v="2013-01-04T00:00:00" u="1"/>
        <d v="2011-01-06T00:00:00" u="1"/>
        <d v="2013-02-02T00:00:00" u="1"/>
        <d v="2011-01-08T00:00:00" u="1"/>
        <d v="2013-01-08T00:00:00" u="1"/>
        <d v="2013-02-04T00:00:00" u="1"/>
        <d v="2011-01-10T00:00:00" u="1"/>
        <d v="2013-01-10T00:00:00" u="1"/>
        <d v="2013-02-06T00:00:00" u="1"/>
        <d v="2011-01-12T00:00:00" u="1"/>
        <d v="2013-01-12T00:00:00" u="1"/>
        <d v="2013-02-08T00:00:00" u="1"/>
        <d v="2013-03-04T00:00:00" u="1"/>
        <d v="2011-01-14T00:00:00" u="1"/>
        <d v="2013-01-14T00:00:00" u="1"/>
        <d v="2011-04-02T00:00:00" u="1"/>
        <d v="2013-03-06T00:00:00" u="1"/>
        <d v="2013-04-02T00:00:00" u="1"/>
        <d v="2011-01-16T00:00:00" u="1"/>
        <d v="2013-01-16T00:00:00" u="1"/>
        <d v="2013-02-12T00:00:00" u="1"/>
        <d v="2011-04-04T00:00:00" u="1"/>
        <d v="2013-03-08T00:00:00" u="1"/>
        <d v="2013-04-04T00:00:00" u="1"/>
        <d v="2011-01-18T00:00:00" u="1"/>
        <d v="2013-01-18T00:00:00" u="1"/>
        <d v="2013-02-14T00:00:00" u="1"/>
        <d v="2011-04-06T00:00:00" u="1"/>
        <d v="2011-05-02T00:00:00" u="1"/>
        <d v="2012-05-02T00:00:00" u="1"/>
        <d v="2013-05-02T00:00:00" u="1"/>
        <d v="2011-01-20T00:00:00" u="1"/>
        <d v="2011-04-08T00:00:00" u="1"/>
        <d v="2013-03-12T00:00:00" u="1"/>
        <d v="2013-04-08T00:00:00" u="1"/>
        <d v="2011-01-22T00:00:00" u="1"/>
        <d v="2013-01-22T00:00:00" u="1"/>
        <d v="2013-02-18T00:00:00" u="1"/>
        <d v="2011-04-10T00:00:00" u="1"/>
        <d v="2013-03-14T00:00:00" u="1"/>
        <d v="2013-04-10T00:00:00" u="1"/>
        <d v="2011-01-24T00:00:00" u="1"/>
        <d v="2013-01-24T00:00:00" u="1"/>
        <d v="2013-02-20T00:00:00" u="1"/>
        <d v="2011-04-12T00:00:00" u="1"/>
        <d v="2013-04-12T00:00:00" u="1"/>
        <d v="2013-05-08T00:00:00" u="1"/>
        <d v="2011-01-26T00:00:00" u="1"/>
        <d v="2013-02-22T00:00:00" u="1"/>
        <d v="2011-04-14T00:00:00" u="1"/>
        <d v="2013-03-18T00:00:00" u="1"/>
        <d v="2013-05-10T00:00:00" u="1"/>
        <d v="2011-01-28T00:00:00" u="1"/>
        <d v="2013-01-28T00:00:00" u="1"/>
        <d v="2011-04-16T00:00:00" u="1"/>
        <d v="2013-03-20T00:00:00" u="1"/>
        <d v="2013-04-16T00:00:00" u="1"/>
        <d v="2013-07-04T00:00:00" u="1"/>
        <d v="2011-01-30T00:00:00" u="1"/>
        <d v="2013-01-30T00:00:00" u="1"/>
        <d v="2013-02-26T00:00:00" u="1"/>
        <d v="2011-04-18T00:00:00" u="1"/>
        <d v="2013-03-22T00:00:00" u="1"/>
        <d v="2013-04-18T00:00:00" u="1"/>
        <d v="2013-05-14T00:00:00" u="1"/>
        <d v="2013-02-28T00:00:00" u="1"/>
        <d v="2011-04-20T00:00:00" u="1"/>
        <d v="2013-05-16T00:00:00" u="1"/>
        <d v="2013-07-08T00:00:00" u="1"/>
        <d v="2011-04-22T00:00:00" u="1"/>
        <d v="2013-03-26T00:00:00" u="1"/>
        <d v="2013-04-22T00:00:00" u="1"/>
        <d v="2013-07-10T00:00:00" u="1"/>
        <d v="2011-04-24T00:00:00" u="1"/>
        <d v="2013-03-28T00:00:00" u="1"/>
        <d v="2013-04-24T00:00:00" u="1"/>
        <d v="2013-05-20T00:00:00" u="1"/>
        <d v="2013-07-12T00:00:00" u="1"/>
        <d v="2011-04-26T00:00:00" u="1"/>
        <d v="2013-04-26T00:00:00" u="1"/>
        <d v="2013-05-22T00:00:00" u="1"/>
        <d v="2011-04-28T00:00:00" u="1"/>
        <d v="2013-04-28T00:00:00" u="1"/>
        <d v="2013-05-24T00:00:00" u="1"/>
        <d v="2012-10-04T00:00:00" u="1"/>
        <d v="2011-04-30T00:00:00" u="1"/>
        <d v="2013-04-30T00:00:00" u="1"/>
        <d v="2012-10-08T00:00:00" u="1"/>
        <d v="2012-10-10T00:00:00" u="1"/>
        <d v="2012-12-02T00:00:00" u="1"/>
        <d v="2013-08-20T00:00:00" u="1"/>
        <d v="2010-11-08T00:00:00" u="1"/>
        <d v="2012-10-12T00:00:00" u="1"/>
        <d v="2010-12-04T00:00:00" u="1"/>
        <d v="2012-11-08T00:00:00" u="1"/>
        <d v="2012-12-04T00:00:00" u="1"/>
        <d v="2010-12-06T00:00:00" u="1"/>
        <d v="2012-12-06T00:00:00" u="1"/>
        <d v="2010-12-08T00:00:00" u="1"/>
        <d v="2012-11-12T00:00:00" u="1"/>
        <d v="2013-07-30T00:00:00" u="1"/>
        <d v="2010-12-10T00:00:00" u="1"/>
        <d v="2012-11-14T00:00:00" u="1"/>
        <d v="2012-12-10T00:00:00" u="1"/>
        <d v="2010-12-12T00:00:00" u="1"/>
        <d v="2012-11-16T00:00:00" u="1"/>
        <d v="2012-12-12T00:00:00" u="1"/>
        <d v="2012-09-26T00:00:00" u="1"/>
        <d v="2012-10-22T00:00:00" u="1"/>
        <d v="2010-12-14T00:00:00" u="1"/>
        <d v="2012-12-14T00:00:00" u="1"/>
        <d v="2012-09-28T00:00:00" u="1"/>
        <d v="2012-10-24T00:00:00" u="1"/>
        <d v="2010-12-16T00:00:00" u="1"/>
        <d v="2012-10-26T00:00:00" u="1"/>
        <d v="2010-12-18T00:00:00" u="1"/>
        <d v="2012-12-18T00:00:00" u="1"/>
        <d v="2010-12-20T00:00:00" u="1"/>
        <d v="2010-12-22T00:00:00" u="1"/>
        <d v="2012-11-26T00:00:00" u="1"/>
        <d v="2011-01-03T00:00:00" u="1"/>
        <d v="2013-01-03T00:00:00" u="1"/>
        <d v="2011-02-01T00:00:00" u="1"/>
        <d v="2013-02-01T00:00:00" u="1"/>
        <d v="2012-11-30T00:00:00" u="1"/>
        <d v="2011-02-03T00:00:00" u="1"/>
        <d v="2013-01-07T00:00:00" u="1"/>
        <d v="2011-02-05T00:00:00" u="1"/>
        <d v="2013-01-09T00:00:00" u="1"/>
        <d v="2011-03-01T00:00:00" u="1"/>
        <d v="2013-02-05T00:00:00" u="1"/>
        <d v="2013-03-01T00:00:00" u="1"/>
        <d v="2011-02-07T00:00:00" u="1"/>
        <d v="2013-01-11T00:00:00" u="1"/>
        <d v="2011-03-03T00:00:00" u="1"/>
        <d v="2013-02-07T00:00:00" u="1"/>
        <d v="2011-02-09T00:00:00" u="1"/>
        <d v="2011-03-05T00:00:00" u="1"/>
        <d v="2013-03-05T00:00:00" u="1"/>
        <d v="2013-04-01T00:00:00" u="1"/>
        <d v="2011-02-11T00:00:00" u="1"/>
        <d v="2013-01-15T00:00:00" u="1"/>
        <d v="2011-03-07T00:00:00" u="1"/>
        <d v="2013-02-11T00:00:00" u="1"/>
        <d v="2013-04-03T00:00:00" u="1"/>
        <d v="2011-02-13T00:00:00" u="1"/>
        <d v="2013-01-17T00:00:00" u="1"/>
        <d v="2011-03-09T00:00:00" u="1"/>
        <d v="2013-02-13T00:00:00" u="1"/>
        <d v="2013-05-01T00:00:00" u="1"/>
        <d v="2011-02-15T00:00:00" u="1"/>
        <d v="2011-03-11T00:00:00" u="1"/>
        <d v="2013-02-15T00:00:00" u="1"/>
        <d v="2013-03-11T00:00:00" u="1"/>
        <d v="2013-05-03T00:00:00" u="1"/>
        <d v="2011-02-17T00:00:00" u="1"/>
        <d v="2013-01-21T00:00:00" u="1"/>
        <d v="2011-03-13T00:00:00" u="1"/>
        <d v="2013-03-13T00:00:00" u="1"/>
        <d v="2013-04-09T00:00:00" u="1"/>
        <d v="2011-02-19T00:00:00" u="1"/>
        <d v="2013-01-23T00:00:00" u="1"/>
        <d v="2011-03-15T00:00:00" u="1"/>
        <d v="2013-02-19T00:00:00" u="1"/>
        <d v="2013-03-15T00:00:00" u="1"/>
        <d v="2013-04-11T00:00:00" u="1"/>
        <d v="2013-05-07T00:00:00" u="1"/>
        <d v="2013-06-03T00:00:00" u="1"/>
        <d v="2011-02-21T00:00:00" u="1"/>
        <d v="2013-01-25T00:00:00" u="1"/>
        <d v="2011-03-17T00:00:00" u="1"/>
        <d v="2013-02-21T00:00:00" u="1"/>
        <d v="2013-05-09T00:00:00" u="1"/>
        <d v="2011-02-23T00:00:00" u="1"/>
        <d v="2011-03-19T00:00:00" u="1"/>
        <d v="2013-03-19T00:00:00" u="1"/>
        <d v="2013-04-15T00:00:00" u="1"/>
        <d v="2013-05-11T00:00:00" u="1"/>
        <d v="2013-06-07T00:00:00" u="1"/>
        <d v="2013-07-03T00:00:00" u="1"/>
        <d v="2011-02-25T00:00:00" u="1"/>
        <d v="2013-01-29T00:00:00" u="1"/>
        <d v="2011-03-21T00:00:00" u="1"/>
        <d v="2013-02-25T00:00:00" u="1"/>
        <d v="2013-04-17T00:00:00" u="1"/>
        <d v="2013-05-13T00:00:00" u="1"/>
        <d v="2013-08-01T00:00:00" u="1"/>
        <d v="2011-02-27T00:00:00" u="1"/>
        <d v="2013-01-31T00:00:00" u="1"/>
        <d v="2011-03-23T00:00:00" u="1"/>
        <d v="2013-02-27T00:00:00" u="1"/>
        <d v="2013-04-19T00:00:00" u="1"/>
        <d v="2013-05-15T00:00:00" u="1"/>
        <d v="2011-03-25T00:00:00" u="1"/>
        <d v="2013-03-25T00:00:00" u="1"/>
        <d v="2013-04-21T00:00:00" u="1"/>
        <d v="2013-05-17T00:00:00" u="1"/>
        <d v="2013-07-09T00:00:00" u="1"/>
        <d v="2011-03-27T00:00:00" u="1"/>
        <d v="2013-03-27T00:00:00" u="1"/>
        <d v="2013-04-23T00:00:00" u="1"/>
        <d v="2013-07-11T00:00:00" u="1"/>
        <d v="2011-03-29T00:00:00" u="1"/>
        <d v="2013-04-25T00:00:00" u="1"/>
        <d v="2011-03-31T00:00:00" u="1"/>
        <d v="2013-05-23T00:00:00" u="1"/>
        <d v="2012-10-03T00:00:00" u="1"/>
        <d v="2013-04-29T00:00:00" u="1"/>
        <d v="2012-10-05T00:00:00" u="1"/>
        <d v="2013-07-19T00:00:00" u="1"/>
        <d v="2012-10-07T00:00:00" u="1"/>
        <d v="2013-11-03T00:00:00" u="1"/>
        <d v="2013-05-31T00:00:00" u="1"/>
        <d v="2012-10-11T00:00:00" u="1"/>
        <d v="2013-10-11T00:00:00" u="1"/>
        <d v="2012-12-03T00:00:00" u="1"/>
        <d v="2013-07-25T00:00:00" u="1"/>
        <d v="2010-11-09T00:00:00" u="1"/>
        <d v="2010-12-05T00:00:00" u="1"/>
        <d v="2012-12-05T00:00:00" u="1"/>
        <d v="2010-12-07T00:00:00" u="1"/>
        <d v="2012-10-17T00:00:00" u="1"/>
        <d v="2010-12-09T00:00:00" u="1"/>
        <d v="2012-11-13T00:00:00" u="1"/>
        <d v="2013-07-31T00:00:00" u="1"/>
        <d v="2010-12-11T00:00:00" u="1"/>
        <d v="2012-12-11T00:00:00" u="1"/>
        <d v="2012-09-25T00:00:00" u="1"/>
        <d v="2010-12-13T00:00:00" u="1"/>
        <d v="2012-12-13T00:00:00" u="1"/>
        <d v="2012-09-27T00:00:00" u="1"/>
        <d v="2012-10-23T00:00:00" u="1"/>
        <d v="2010-12-15T00:00:00" u="1"/>
      </sharedItems>
    </cacheField>
    <cacheField name="Phase Name" numFmtId="43">
      <sharedItems count="13">
        <s v="Initial and Pre-Action Protocol Work"/>
        <s v="ADR / Settlement"/>
        <s v="Issue / Statements of Case"/>
        <s v="Disclosure"/>
        <s v="Witness statements"/>
        <s v="Expert reports"/>
        <s v="Case and Costs Management Hearings"/>
        <s v="Interim Applications and Hearings (Interlocutory Applications)"/>
        <s v="Trial preparation"/>
        <s v="Trial"/>
        <s v="Costs Assessment"/>
        <s v="Budgeting incl. costs estimates" u="1"/>
        <e v="#N/A" u="1"/>
      </sharedItems>
    </cacheField>
    <cacheField name="Task Name" numFmtId="0">
      <sharedItems count="29">
        <s v="Factual investigation"/>
        <s v="Legal investigation"/>
        <s v="Other Settlement Matters"/>
        <s v="Issue and Serve Proceedings and Preparation of Statement(s) of Case"/>
        <s v="Preparation of the disclosure report and the disclosure proposal"/>
        <s v="Taking, preparing and finalising witness statement(s)"/>
        <s v="Own expert evidence "/>
        <s v="Pre Trial Review"/>
        <s v="Issue / Statements of Case"/>
        <s v="Applications relating to originating process or Statement of Case or for default or summary judgment"/>
        <s v="Preparation of trial bundles"/>
        <s v="Trial preparation"/>
        <s v="Trial"/>
        <s v="Advocacy"/>
        <s v="Preparing costs claim"/>
        <s v="Case Management Conference" u="1"/>
        <s v="Inspection and review of the other side's disclosure for work undertaken after exchange of disclosure lists." u="1"/>
        <s v="Reviewing Other Party(s)' witness statement(s)" u="1"/>
        <s v="Mediation" u="1"/>
        <s v="Preparing and serving disclosure lists" u="1"/>
        <s v="Applications for an injunction or committal" u="1"/>
        <s v="Review of Other Party(s)' Statements of Case" u="1"/>
        <s v="Obtaining and reviewing documents" u="1"/>
        <s v="Costs Management Conference" u="1"/>
        <e v="#N/A" u="1"/>
        <s v="Budgeting - between the parties" u="1"/>
        <s v="General work regarding preparation for trial" u="1"/>
        <s v="Other Party(s)' expert evidence" u="1"/>
        <s v="Amendment of Statements of Case" u="1"/>
      </sharedItems>
    </cacheField>
    <cacheField name="Activity Name" numFmtId="0">
      <sharedItems count="15">
        <s v="Plan and prepare for"/>
        <s v="Research"/>
        <s v="Draft/Revise"/>
        <s v="Review/Analyze"/>
        <s v="Communicate (internally within legal team)"/>
        <s v="Communicate (with client)"/>
        <s v="Communicate (Other Party(s)/other outside lawyers)"/>
        <s v="Communicate (other external)"/>
        <s v="Appear For/Attend"/>
        <s v="Manage Data/Files/Documentation"/>
        <e v="#N/A"/>
        <s v="Communicate (with Outside Counsel)" u="1"/>
        <s v="Billable Travel Time" u="1"/>
        <s v="Communicate (witnesses)" u="1"/>
        <s v="Communicate (experts)" u="1"/>
      </sharedItems>
    </cacheField>
    <cacheField name="Expense Name" numFmtId="0">
      <sharedItems count="15">
        <s v=""/>
        <s v="Court and Governmental Agency Fees"/>
        <s v="Expert Witness Charges"/>
        <s v="ATE Premiums/Insurance"/>
        <s v="Outside Counsel Charges (Local)"/>
        <s v="Local Travel" u="1"/>
        <s v="Meals" u="1"/>
        <s v="Publications/Books/Treatises" u="1"/>
        <s v="Local Solicitor Agents" u="1"/>
        <s v="Copies/Hard Copy Prints/Printing-Black &amp; White (Internal)" u="1"/>
        <s v="Witness Expenses Incurred" u="1"/>
        <s v="Consultants, Other Professionals or Foreign Lawyers" u="1"/>
        <s v="Out-of-Town Travel" u="1"/>
        <e v="#N/A" u="1"/>
        <s v="Delivery Services/Messengers" u="1"/>
      </sharedItems>
    </cacheField>
    <cacheField name="Pre, Post or Non Budget" numFmtId="0">
      <sharedItems containsBlank="1" count="4">
        <s v="Pre Budget"/>
        <s v="Budgeted"/>
        <s v="Non Budgeted"/>
        <m u="1"/>
      </sharedItems>
    </cacheField>
    <cacheField name="Prec-H Budget Phase" numFmtId="49">
      <sharedItems containsBlank="1" count="23">
        <s v="Pre-action"/>
        <s v="ADR/Settlement"/>
        <s v="Issue/Pleadings"/>
        <s v="Disclosure"/>
        <s v="Witness Statements"/>
        <s v="Expert Reports"/>
        <s v="PTR"/>
        <m/>
        <s v="CMC"/>
        <s v="Trial Preparation"/>
        <s v="Trial "/>
        <s v="" u="1"/>
        <s v="Contingent Cost I" u="1"/>
        <s v="Trial" u="1"/>
        <s v="Contingent Cost D" u="1"/>
        <s v="Contingent Cost H" u="1"/>
        <s v="Contingent Cost C" u="1"/>
        <s v="Contingent Cost G" u="1"/>
        <s v="Contingent Cost B" u="1"/>
        <s v="Contingent Cost F" u="1"/>
        <s v="Contingent Cost J" u="1"/>
        <s v="Contingent Cost A" u="1"/>
        <s v="Contingent Cost E" u="1"/>
      </sharedItems>
    </cacheField>
    <cacheField name="Description of work" numFmtId="0">
      <sharedItems containsBlank="1" count="465" longText="1">
        <s v="(To be populated in later version)"/>
        <m u="1"/>
        <s v="Receiving email from counsel and internal discussion with LC regarding bundle index for next week" u="1"/>
        <s v="Updating LC's witness statement in the light of comments from LC and Michael Gillard" u="1"/>
        <s v="Reviewing the Evening Standard further disclosure in depth and considering and drafting bundle index for the specific disclosure hearing; discussing the same internally with LC and email to counsel" u="1"/>
        <s v="Travelling to and from court and waiting for court to begin, including attendances on counsel" u="1"/>
        <s v="Internal meeting with LC and GC regarding service of witness summonses" u="1"/>
        <s v="Further trial work on Day 7; liaising with witnesses; telephone calls with David McKelvey and Billy Allen; perusal of witness statement from David McKelvey"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Updating general witnesses schedule" u="1"/>
        <s v="Working on documents all morning and early afternoon (as per emails)" u="1"/>
        <s v="Success Fee on Summarily assessed costs of £5,000 profit costs" u="1"/>
        <s v="Telephone calls with the client regarding general trial issues" u="1"/>
        <s v="Drafting statements of costs (x 2) for the Defendant's application re Part 18 and the Claimant's application dated 20 September (7 units recorded; discounted re summarily assessed costs)" u="1"/>
        <s v="Telephone call with Dave Johnson regarding setting up a meeting with Albert Patrick and search for Galvin records; arranging meeting (including email to LC regarding the same)" u="1"/>
        <s v="Emails to and from Michael Carson regarding Steve Bradley's statement and security concerns" u="1"/>
        <s v="Considering letter from opponents" u="1"/>
        <s v="Taxi to meeting with M Gillard" u="1"/>
        <s v="Taxi" u="1"/>
        <s v="Finalising Cesar Sepulveda's affidavit and attendance on LC regarding the same" u="1"/>
        <s v="Considering letter from opponents and discussing suggested response with L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Telephone calls and emails with the client regarding MPS disclosure" u="1"/>
        <s v="Search fees" u="1"/>
        <s v="Reviewing LC's draft email to Matthew Jenkins regarding costs budgets and email in response" u="1"/>
        <s v="Attendance on Keith Giles, potential witness, including research into his background with the MPS" u="1"/>
        <s v="Various attendances on LC and GC regarding the Defendant's further disclosure; assisting GC with CMC preparation" u="1"/>
        <s v="Internal discussion with LC about the content of letter out regarding wording re journalist's notes"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Attending upon Michael Gillard over two days regarding issues on disclosure of journalist's notes and transcription" u="1"/>
        <s v="Reviewing indexes of additional MPS disclosure documents; preparing one index of documents requested by counsel; internal email to LC &amp; GC"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Reviewing proposed amendments regarding the Patrick and Michel statements " u="1"/>
        <s v="Brief on hearing of Claimant's application" u="1"/>
        <s v="Finalising skeleton argument (Included in brief fee)" u="1"/>
        <s v="Preparing PNI forms (x 7) regarding applications to search the register against company names; drafting covering letter to land registry and faxing and sending via DX" u="1"/>
        <s v="Emails re minute of order to/from counsel for Claimant; emails to/from IS. 45 mins"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Drafting attendance note of meeting with Nigel Mawer and research into proceeds of crime legislation for purposes of note" u="1"/>
        <s v="Preparation for conference call and email to other side" u="1"/>
        <s v="Internal emails to LC and MA and discussion with LC regarding draft letter applying to vary order of Sharp and updating witness schedule" u="1"/>
        <s v="Fee for witness summons" u="1"/>
        <s v="Reading skeleton arguments of both parties prior to hearing (10 units); review of MPS letter regarding acceptance of service for four witnesses and circulating (2 units); re-arranging telephone conference (2 units); review of order arising from the hearing this day (2 units)" u="1"/>
        <s v="Viewing the DVD of the CCTV footage from the Central London County Court incident and making chronology" u="1"/>
        <s v="Checking bundles to go to RPC and Hughmans and sending letters (x 2) by fax and DX" u="1"/>
        <s v="Considering previous further disclosure and drafting letter to Hughmans regarding new article"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Attendance on LC regarding RPC's request for a copy of the trial bundle" u="1"/>
        <s v="Fee for consent order"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Reviewing emails from LC, the other side and counsel regarding various disclosure matters and without prejudice approach; reviewing Michael Gillard's note of Gold meetings" u="1"/>
        <s v="Considering email from the Administrative Court regarding request for restraint order" u="1"/>
        <s v="Working on the file on Day 6 of the trial; paginating Paul Clark's statement, drafting letter to Hughmans and updating bundle index" u="1"/>
        <s v="Drafting and sending letter of response to MPS regarding third party disclosure and the request for the Claimant's disclosure" u="1"/>
        <s v="Reviewing letter received from the land registry and enclosures and internal emails to/ from MA regarding Galleons Reach Limited property" u="1"/>
        <s v="Reviewing Flood statement received this day; cross referring to Evening Standard statement and Flood's previous statements; reviewing documents to see what they/SMB knew about individuals in respect of which police national computer records were required" u="1"/>
        <s v="Reviewing latest documents that had become available and drafting further disclosure list; sending to team for comment" u="1"/>
        <s v="Drafting skeleton argument; list of authorities; considering draft witness statement; considering MPS evidence and response. 4 hours (Included in brief fee)" u="1"/>
        <s v="Considering email from Nick Pierce regarding consent order" u="1"/>
        <s v="Emails to Pia Sarma and counsels' chambers regarding payments and Mark Lake regarding his fees and email to client generally on costs and costs budgeting related issues" u="1"/>
        <s v="Internal discussion with LC regarding Tugendhat J recusing himself and the Defendant's position" u="1"/>
        <s v="Searching for and obtaining further copies of Danny Woollard's books for use in the trial" u="1"/>
        <s v="Drafting email to Nick Pierce regarding bundle index, ex-parte order and any evidence in response" u="1"/>
        <s v="Preparing Part 2 of the written analysis of the Claimant's reply" u="1"/>
        <s v="Dealing with security issues and drafting long email to Pia Sarma as to the position; reviewing the issues that needed evidencing prior to telephone call to Dave Johnson" u="1"/>
        <s v="Drafting email to Michael Gillard regarding his statement and documents he had requested" u="1"/>
        <s v="Confirming that documents disclosed under category 26d were correct and that reference numbers were CRO numbers" u="1"/>
        <s v="Brief for Defendants - See Tranche dates 13/3/, 18/3/, 1/4, &amp; 12/4 (Brief Fee £75,000)" u="1"/>
        <s v="Considering letter from Mark Lake and reviewing counsel's opinion received from him regarding his clients" u="1"/>
        <s v="Preparing index and bundle of Defendant's further disclosure documents" u="1"/>
        <s v="Informing witnesses of judgment and outcome of case" u="1"/>
        <s v="Courier's charges" u="1"/>
        <s v="Comparing defences; finalising table and internal discussion with LC" u="1"/>
        <s v="Attending counsel in conference (with LC - as above)" u="1"/>
        <s v="Final review of CCTV footage in order to draft an explanatory note for the  judge; drafting the note, discussing and finalising with LC" u="1"/>
        <s v="Considering emails from Michael Gillard regarding murder and Billy Allen's 'set up' note" u="1"/>
        <s v="Reading documents including typed transcripts this day before service" u="1"/>
        <s v="Further review of witness evidence and disclosure documents and amending junior counsel's schedule of factual propositions" u="1"/>
        <s v="Cab to court with papers" u="1"/>
        <s v="Amending exhibits to LC's witness statement following comments from counsel" u="1"/>
        <s v="Considering letter received from MPS" u="1"/>
        <s v="Attending hearing where costs summarily assessed" u="1"/>
        <s v="Attending junior counsel in conference in chambers (with LC - as above)" u="1"/>
        <s v="Preparing template letter for former officers" u="1"/>
        <s v="Attending court for costs budget hearing (with LC - as above)" u="1"/>
        <s v="Telephone and email attendances on Tony Thompson regarding his signed witness statement" u="1"/>
        <s v="Internal discussions and emails with GC about Peter Michel's evidence over 2 days (10 units); dealing with emails and amending witness statement schedules (10 units); emails to Peter Wilson and Jeff Edwards (3 units)" u="1"/>
        <s v="Further telephone call from Ken White regarding the sex industry in Soho" u="1"/>
        <s v="Drafting email to Pia Sarma with a rough costs update and the strategy regarding the allocation questionnaire etc" u="1"/>
        <s v="Agreeing revised list of things to be done with LC" u="1"/>
        <s v="Reviewing disclosure files and drafting letter to MPS regarding documents relied on by the Defendant relating to the Central London County Court assault and other matters" u="1"/>
        <s v="Attendances on GC regarding filing of witness summary application" u="1"/>
        <s v="Reviewing MA's draft index for PII hearing bundle; re-ordering, considering orders and missing documents running through marked up hard copy with MA" u="1"/>
        <s v="Working on documents whilst travelling back from meeting with potential witness; working on documents on the journey and at office before meeting with DC Staunton" u="1"/>
        <s v="Refresher" u="1"/>
        <s v="Mini cab" u="1"/>
        <s v="Purchase of book 'Wild Cats'" u="1"/>
        <s v="Assembling draft bundle for hearing on 8 October; revising index and noting missing documents" u="1"/>
        <s v="Working on costs budget, including internal discussion with GC regarding the need to differentiate in a later annexe the categories which are both claimed and incurred" u="1"/>
        <s v="Meeting with court security and Dave Johnson and head of News International security - as per detailed attendance note (engaged 10 units in attendance and 10 units in return travel)"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Assisting GC with preparation for the conference with counsel the following day" u="1"/>
        <s v="Reviewing Evening Standard disclosure application and latest correspondence" u="1"/>
        <s v="Attending Michel Gillard regarding case developments over the past few days, including security discussion" u="1"/>
        <s v="Land Registry fees" u="1"/>
        <s v="Putting documents in order and indexing following MPS disclosure to send to counsel" u="1"/>
        <s v="Internal meeting with LC and MA to run through urgent tasks to be done in advance of Friday's exchange" u="1"/>
        <s v="Email attendance on Michael Gillard regarding Chigwell Road photographs and Land Registry searches" u="1"/>
        <s v="Carrying out trial work; working on note on preparation for witnesses on Monday morning" u="1"/>
        <s v="Attendances on counsel by email regarding chronology/ service of MPS documents etc" u="1"/>
        <s v="Drafting email to junior counsel" u="1"/>
        <s v="Meeting with Dave Johnson and Jim Madden on Day 9 of the trial to discuss Mr Madden as a potential witness; thereafter meeting with Mr Johnson and the defence security team regarding various security and logistics issues" u="1"/>
        <s v="Internal discussion with LC regarding review of Michael Gillard's draft statement and email from him summarising suggested format following meeting with junior counsel" u="1"/>
        <s v="Carrying out research on service of witness summonses and internal discussion with LC" u="1"/>
        <s v="Investigations and searches re witnesses" u="1"/>
        <s v="Attending junior counsel in telephone conference regarding interim hearing bundles and what had already been disclosed" u="1"/>
        <s v="Considering letter from MPS and discussion regarding this and other correspondence of this day with LC" u="1"/>
        <s v="Taxi - to attend witness" u="1"/>
        <s v="Considering suggested amendment to Peter Michel's statement" u="1"/>
        <s v="Preparation of draft letter to Danny Woollard explaining the effect of the confidential court order, including review of suggested GC amendments" u="1"/>
        <s v="Attending Michael Gillard in afternoon meeting to go through the Claimant's evidence; also discussing the schedule of factual propositions prepared by junior counsel" u="1"/>
        <s v="Various attendances on Michael Gillard during the course of the day regarding typed transcript contents; confirming what could be redacted and what was privileged; discussion regarding disclosure statement and remaining matters to be done pre-exchange of disclosure" u="1"/>
        <s v="Considering without prejudice letter from opponents" u="1"/>
        <s v="Considering email from Nick Pierce and drafting second letter to MPS, including discussing/ revising draft letter with LC" u="1"/>
        <s v="Reviewing and amending the Defendant's costs submissions and reviewing the Claimant's costs submissions" u="1"/>
        <s v="Reading Danny Woollard book 'Wild Cats' including marking up; reading and sending various emails all day" u="1"/>
        <s v="Discussion regarding brief fees with counsels' clerk" u="1"/>
        <s v="Meeting with Jeff Edwards (with LC - as above)" u="1"/>
        <s v="Amending draft witness summary for Danny Woollard"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Scanning and emailing Michael Gillard's redacted notes" u="1"/>
        <s v="Preparing copy bundle for counsel; internal discussions with LC and GC" u="1"/>
        <s v="Reviewing costs budgets for both sides" u="1"/>
        <s v="Attending potential witnesses, the Andrews family, (with Michael Gillard) with a view to interviewing them; travelling to and from a remote  Hertfordshire location (the time includes preparation for the meeting)" u="1"/>
        <s v="Preparing copies of Michael Gillard's redacted notes and Operation Houdini documents for third party hearing" u="1"/>
        <s v="Collating documents to be added to the judge's copy of bundle and updating index; updating SMB's copy of the bundle" u="1"/>
        <s v="Internal emails with LC regarding Snaresbrook Crown Court computer records" u="1"/>
        <s v="Locating Jeff Edwards' postal address for service of summons" u="1"/>
        <s v="Considering email received with draft trial bundle A index and email from LC to counsel regarding the same" u="1"/>
        <s v="Attendances on judge's clerk re updating judge's bundle" u="1"/>
        <s v="Paid agents fees" u="1"/>
        <s v="Telephone call with Michael Gillard discussing the position regarding what each witness could add etc (as per detailed attendance note)" u="1"/>
        <s v="Preparation for the costs budgeting hearing" u="1"/>
        <s v="Revising and agreeing a list of things to be done with LC" u="1"/>
        <s v="Further emails with counsel regarding letter to MPS; email to Nick Pierce at MPS attaching letter" u="1"/>
        <s v="Reviewing and amending draft skeleton argument for CMC"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Internal meeting with LC regarding things to be done and for 'catch up' on the file" u="1"/>
        <s v="Telephone call with Michael Gillard regarding hearing" u="1"/>
        <s v="Reviewing and amending draft witness statement for LC in support of third party application and internal email to LC" u="1"/>
        <s v="Drafting letter to opponents regarding adjourning hearing and further questions" u="1"/>
        <s v="Reviewing Claimant's disclosure list and comparing to the list in the Evening Standard proceedings" u="1"/>
        <s v="Attending Dave Johnson regarding disclosure; having a long discussion about some useful documents which he had found from the DPS boxes" u="1"/>
        <s v="Working on witness related issues, including updating schedules; amending and drafting witness statements and dealing with matters arising this day"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Trial preparation, including attendances on LC and GC and updating witness schedules" u="1"/>
        <s v="Making notes on defence and reply to defence on 2 Garden's Court to confirm what was in issue and research into Ken White's background" u="1"/>
        <s v="Emails to and from Michael Gillard regarding disclosure of trial bundle; checking interim hearing bundles and correspondence to see what had already been disclosed prior to telephone call to junior counsel to discuss; and research into CPR 31.22" u="1"/>
        <s v="Emailing the team about various issues" u="1"/>
        <s v="Various telephone conferences and emails re litigation generally. 1 hour" u="1"/>
        <s v="Internal meeting with GC regarding disclosure bundles" u="1"/>
        <s v="Third tranche of brief fee 75% for trial 29th April" u="1"/>
        <s v="Reviewing SOCA evidence in breach of confidence proceedings regarding ownership of law enforcement agency documents in its possession and internal email to LC regarding the same" u="1"/>
        <s v="Sending notes to counsel regarding Keltbray and plot(s) of land that Billy Allen had sold and which were said to show the value of land in dispute in the Central London County Court proceedings; considering the position and drafting lengthy email to counsel" u="1"/>
        <s v="Checking bill of costs"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Review of case and considering response to MPS letter and emailing counsel with draft" u="1"/>
        <s v="Internal discussions (x 2) with LC regarding draft statement for potential witness" u="1"/>
        <s v="Review of various drafts from MPS third party application" u="1"/>
        <s v="Internal discussion with LC regarding counsel's suggested witness statement and bundle for CMC" u="1"/>
        <s v="Attending leading and junior counsel in telephone conference regarding costs submissions" u="1"/>
        <s v="Considering the contents of the bundle for the CMC in light of the Claimant's request to use the bundle for 4 October; reviewing the bundle for the previous CMC and internal email to LC regarding the same" u="1"/>
        <s v="Dealing with emails with various parties throughout the day, including providing leading counsel with the last volume of documents to assist application" u="1"/>
        <s v="Amending letter out to include two new journalist's notes, including discussing the same with LC" u="1"/>
        <s v="Carrying out clip search regarding fires/ CPOs in Green's Court and Companies House search; drafting note to LC regarding call to Martin McVitie and outcome of research" u="1"/>
        <s v="Considering email from MPS; confirming whether SH CRO already disclosed; and drafting letter to MPS serving application" u="1"/>
        <s v="Reviewing and amending Peter Michel's revised statement; sending to client and counsel for review" u="1"/>
        <s v="Reviewing Solicitors Disciplinary Tribunal judgment regarding Chris Williams and internal email to LC" u="1"/>
        <s v="Amending Michael Gillard's statement with LC following his review of it; saving amended version and sending to counsel" u="1"/>
        <s v="Attendances on counsel by email regarding draft order varying Eady J's order" u="1"/>
        <s v="Witness expenses for trial" u="1"/>
        <s v="Reviewing Steve Bradley's draft witness statement and exhibits; email to counsel regarding the same" u="1"/>
        <s v="Amending instructions to forensic accountant and email to Nigel Mawer" u="1"/>
        <s v="Emails in and out with opponents regarding PTR bundle and applications" u="1"/>
        <s v="Drafting email to counsel regarding letter received" u="1"/>
        <s v="Purchase of Gangland book" u="1"/>
        <s v="Preparing nutshell document for witnesses; review of impact of William Allen statement in case; noting unresolved issues and internal discussions with GC and liaising with him by email; reviewing trial skeleton" u="1"/>
        <s v="Additional preparation of MPS disclosure" u="1"/>
        <s v="Attending trial of action with leading and junior counsel on Day 3 - adjourned part heard" u="1"/>
        <s v="Attending trial of action with leading and junior counsel on Day 5 - adjourned part heard" u="1"/>
        <s v="Assembling exhibit to LC's statement and amending statement to refer to correct page numbers in exhibit LC2" u="1"/>
        <s v="Preparation for PTR, including printing off various documents to be taken to court, printing off skeletons and reviewing skeleton of David Lock;  drafting and serving and filing costs schedule regarding strike out application" u="1"/>
        <s v="Supplying further documents to court for the hearing the following day"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Deliberately blank)" u="1"/>
        <s v="Brief on hearing (claimed/ included in brief fee 29/4/13)" u="1"/>
        <s v="Advice in Conference with IS and AH 2.5 hours including preparation" u="1"/>
        <s v="Review of Flood witness statement and drafting letter to Mark Lake" u="1"/>
        <s v="Working on Hunt disclosure issue and Verite Trust Company and drafting long email to David Steenson" u="1"/>
        <s v="Attending trial of action with leading and junior counsel on Day 2 - adjourned part heard; engaged from 9.45am until 4.30pm, including travel and waiting" u="1"/>
        <s v="Attending Scotland Yard to review documents (with LC - as above)" u="1"/>
        <s v="Internal meeting with LC and MA to review the amount of documents requested by the MPS and to consider which items to disclose and how" u="1"/>
        <s v="Attending junior counsel in conference regarding the proof of evidence exercise and how it should be approached (as per handwritten notes)" u="1"/>
        <s v="Perusing papers and advising over Telephone 1 hour" u="1"/>
        <s v="Drafting email to the client sending over key documents with commentary" u="1"/>
        <s v="Reviewing two third party disclosure applications, the contents of Hughmans' bundle for hearing on 21 May 2012 and the pleadings folders etc and considering contents of the bundle for hearing on 8 October; drafting combined bundle index" u="1"/>
        <s v="Finalising revised statement for LC to go to counsel" u="1"/>
        <s v="Perusal of files containing applications, orders and witness statements; drafting index to bundle as requested by counsel; discussing the same internally with GC and making further amendments to index" u="1"/>
        <s v="Obtaining Michael Gillard's agreement to the draft letter to Hughmans and discussing issues" u="1"/>
        <s v="Telephone consultation, draft submissions re application to discharge order of 8.11.12. 2 hrs" u="1"/>
        <s v="Amending and finalising application for permission to serve by alternative methods; assembling copies to be taken to court to be issued" u="1"/>
        <s v="Dealing with incoming and outgoing emails on witness evidence (10 units); emails regarding PII application (10 units); emails regarding medical evidence (5 units); emails regarding protection measures application (5 units); working on witness summonses (5 units)" u="1"/>
        <s v="Carrying out research into 2 Green's Court; internal email to LC and GC" u="1"/>
        <s v="ATE Premium" u="1"/>
        <s v="Updating form HA with disbursements; internal email to GC with breakdown of disbursements" u="1"/>
        <s v="Reading Claimant’s submissions and advising over telephone 1 hour 30 mins" u="1"/>
        <s v="Attendance on LC regarding Snaresbrook Crown Court" u="1"/>
        <s v="Attendances on witnesses during trial; various attendances on Billy Allen, Ray Ahearne, David McKelvey post trial, including attendances with LC and counsel; and reviewing which documents to send to Ray Ahearne by email" u="1"/>
        <s v="Further Land Registry fees" u="1"/>
        <s v="Attendances on LC and GC regarding obtaining memorandum of conviction from Snaresbrook Crown Court" u="1"/>
        <s v="Reviewing reply submissions on costs; filing submissions. 1 hour 30 mins" u="1"/>
        <s v="Meeting with costs draftsman to consider the parties' costs budgets and approach to Monday's costs budgeting hearing" u="1"/>
        <s v="Attendance with Michael Gillard to confirm final set of redacted post-publication notes and typed transcript; passing all other copies to him to be destroyed" u="1"/>
        <s v="Internal discussion with MA regarding land registry findings" u="1"/>
        <s v="Internal meeting with LC" u="1"/>
        <s v="Working on the file on Day 4 of the trial; assembling list of Defendant's witnesses and considering latest state of play; reviewing CCTV footage and the transcript from this day and note to counsel regarding arrival of Phil Mitchell at court" u="1"/>
        <s v="Taxis &amp; subsistence" u="1"/>
        <s v="Attendance on LC to review the schedule of witness contact details" u="1"/>
        <s v="Attending at Hughmans' office inspecting documents in the other side's list" u="1"/>
        <s v="Reviewing and amending letter to Malcolm McHaffie at the CPS and assembling attachments" u="1"/>
        <s v="Reviewing, considering, collating and assembling documents to be taken to Jersey to discuss with Peter Michel" u="1"/>
        <s v="Brief on hearing" u="1"/>
        <s v="Drafting a long email containing bullet points of the outcome of the hearing this day for LC's review to send to client" u="1"/>
        <s v="Internal discussion with LC and emails regarding disclosure letter etc" u="1"/>
        <s v="Considering various emails. 30 mins" u="1"/>
        <s v="Further attendances on Michael Carson regarding letter to Hughmans and letter from Stephen Bradley" u="1"/>
        <s v="Considering email from leading counsel regarding suggested letter to court" u="1"/>
        <s v="Meeting with witness, Albert Patrick, to take details of his evidence"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Meeting with Michael Gillard regarding witness issues"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Producing a schedule of witness contact details for the purposes of an application for alternative service of witness summonses" u="1"/>
        <s v="Saving Michael Gillard's updated witness statement in tracked changes; reviewing changes and making revisions; reviewing re-amended defence to make sure all sections of the  justification defence had been covered and noting areas that still need addressing" u="1"/>
        <s v="Updating files to be taken to court this afternoon, including latest skeletons, copies of redacted Crime Report Information System report, witness summonses and further documents that might need to be relied on"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Electoral search fees" u="1"/>
        <s v="Attending counsel in telephone conference (with LC - as above)" u="1"/>
        <s v="Discussing and advising on costs issues and review of both side's submissions" u="1"/>
        <s v="Attending leading and junior counsel in telephone conference (with LC - as above)" u="1"/>
        <s v="Attendance on Michael Gillard regarding his list of articles and emails to and from Sarah Rook at TNL regarding obtaining further articles" u="1"/>
        <s v="Attending trial of action with leading and junior counsel on Day 6 - adjourned part heard; engaged from 9.40am to 4.40pm, including travelling and waiting" u="1"/>
        <s v="Reviewing Claimant's witness evidence" u="1"/>
        <s v="Carrying out various pre-trial work in the afternoon" u="1"/>
        <s v="Drafting letter regarding Tim Smales" u="1"/>
        <s v="Email attendances on LC and GC" u="1"/>
        <s v="Working on draft without prejudice letter and emails to Pia Sarma and signing off application" u="1"/>
        <s v="Preparation for meeting with David McKelvey" u="1"/>
        <s v="Research into various names and companies mentioned by Billy Allen" u="1"/>
        <s v="Attending junior counsel in telephone conference regarding amending application for permission to serve witness summonses by alternative methods" u="1"/>
        <s v="Preparation prior to meeting at New Scotland Yard and working on emails (10 units); further work on the file following meeting at NSY on emails regarding disclosure and discussion with SB and MA setting out bundle (20 units)" u="1"/>
        <s v="Ordering DVD from Amazon featuring witness" u="1"/>
        <s v="Considering letter from opponents re mediation" u="1"/>
        <s v="Telephone call from Dave Johnson at the MPS regarding bringing unredacted copies of the Crime Report Information System to court this day" u="1"/>
        <s v="Dealing with various emails and working generally on witness evidence and disclosure issues all day; engaged 2 hours dealing with witness evidence and 2 hours dealing with disclosure issues" u="1"/>
        <s v="Reviewing Flood's latest statement from MPS; reviewing exhibited schedule of documents and cross referring to all MPS documents in SMB's possession; internal email to LC setting out outcome of research" u="1"/>
        <s v="Looking over costs schedule and adding up time" u="1"/>
        <s v="Telephone call from Ken White regarding his draft statement; meeting him to discuss revisions and again to arrange signature after it had been revised and approved" u="1"/>
        <s v="Draft application for permission to serve witness summaries; order; and witness statement; emailed to IS. 1 hour 30 mins" u="1"/>
        <s v="Drafting attendance note of the conference this day" u="1"/>
        <s v="Photocopying for August 2012" u="1"/>
        <s v="Reviewing section in 'Wild Cats' book regarding fight at court; cross referring to the Claimant's reply and discussing discrepancies internally with LC" u="1"/>
        <s v="Assembling letter to Billy Allen; sending letter by post and email; sending agreed text to Billy Allen as per order"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Reviewing emails from Michael Gillard regarding Phil Mitchell and 2 Green's Court" u="1"/>
        <s v="Working on application, including amendments to witness statements of LC and Michael Gillard and emails with counsel" u="1"/>
        <s v="Internal meeting with LC to discuss the outcome of his meeting with counsel regarding instructing an expert"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Working on disclosure to the other side and other disclosure issues, including review of new bundle and evidence" u="1"/>
        <s v="Internal email to LC regarding update" u="1"/>
        <s v="Starting to draft Ken White's witness statement, including research into the Crime and Disorder Act" u="1"/>
        <s v="Drafting email to potential witness, Martin McVitie, following meeting to confirm the evidence gathering process regarding Galleons Reach and 2 Green's Court" u="1"/>
        <s v="Reviewing CCTV footage of outside court and agreeing with LC to include certain sections in the exhibit to his statement; making notes of times of clips; drafting instructions to Stanley Productions regarding excerpts to be copied and how to do it" u="1"/>
        <s v="Email to junior counsel regarding draft letter to MPS; discussing the same internally with LC and agreeing to send a short letter in response this day" u="1"/>
        <s v="Application fee" u="1"/>
        <s v="Locating Hughmans' explanation as to how the Claimant obtained Cavanagh's statements following a query by LC and internal email to LC regarding the same" u="1"/>
        <s v="Reviewing previous correspondence regarding the parties' approach to the costs budgeting hearing; reviewing previous bundle and drafting email to Hughmans regarding contents of bundle and asking for clarification of their position" u="1"/>
        <s v="Internal discussion with LC regarding notes and Michael Gillard" u="1"/>
        <s v="Preparing bill of costs" u="1"/>
        <s v="Preparing note to counsel regarding discussions with Mark Lake" u="1"/>
        <s v="Updating witness schedules" u="1"/>
        <s v="Attendances on LC regarding officer witnesses; preparing letters for Mick Ellis; Craig Stratford and Clive Timmons; preparing letter to MPS" u="1"/>
        <s v="Attending junior counsel in telephone conference for an update regarding witnesses and evidence and the disclosure application (as per GC's detailed handwritten notes)"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Internal meeting with MA and LC following conference call with counsel"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Working on the file on Day 8 of the trial; telephone call with Billy Allen regarding security/ giving evidence; meeting with Billy Allen and LC; preparing draft witness statement; emails with Mark Lake; preparing documents for Craig Stratford; emails with RPC" u="1"/>
        <s v="Final review of costs submissions regarding costs budgeting and discussing MA's proposed minor changes with her" u="1"/>
        <s v="Travelling to and from court in connection with the above attendance" u="1"/>
        <s v="Telephone calls and email to Westminster City Council regarding Freedom of Information Act request" u="1"/>
        <s v="Reviewing disclosure in the confidence proceedings to see what was said regarding transferring documents to SOCA and location of documents; tabbing key documents and discussing internally with LC" u="1"/>
        <s v="Reviewing exhibit to MPS statement of Francis Flood and referring to statement; reviewing latest disclosure from MPS e.g. microfiche records" u="1"/>
        <s v="Reviewing terms of Tugendhat's order in the breach of confidence proceedings and schedule of redactions to see what could be relied on; emails to and from counsel regarding the same" u="1"/>
        <s v="Revised draft submissions on costs; emailed to GMQC; emailed to IS; legalling various articles for Sunday Times re judgment etc; various t/c's 6 hours (£1800, of which 10% claimed)" u="1"/>
        <s v="Reviewing file to see whether counsel had provided a recent assessment of merits and internal email to LC attaching attendance note" u="1"/>
        <s v="Telephone and email attendances on GC and LC; reviewing Cavanagh Crime Report Information System report and witness statements; conducting Land Registry search for Palmer Motors; liaising internally with property department regarding leasehold interest" u="1"/>
        <s v="Emails in and out with opponents regarding trial bundles" u="1"/>
        <s v="Attending counsel in telephone conferences regarding general trial issues" u="1"/>
        <s v="Reviewing and amending junior counsel's draft application and order regarding Woollard CRO/ PNC records"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Reviewing David Steenson's advice and referring to some of the documents that he had mentioned" u="1"/>
        <s v="Review of new information and material and drafting letter and inserts to other side" u="1"/>
        <s v="Internal meeting with LC regarding revised list of things to be done in the short and long term" u="1"/>
        <s v="Considering letter from MPS" u="1"/>
        <s v="Emailing Dave Johnson" u="1"/>
        <s v="Attending trial of action on Day 4 for the afternoon session (with LC &amp; GC); engaged in attendance, including waiting and travel" u="1"/>
        <s v="Brief on Defendant's Application" u="1"/>
        <s v="Reviewing the note of the meeting with Martin McVitie and internal email to MA regarding taking a statement" u="1"/>
        <s v="Review and approval of various orders and emails with counsel  (10 units  recorded; discounted re summarily assessed costs)" u="1"/>
        <s v="Working on the file on Day 1 of the trial, including email attendances on LC and GC over the weekend; preparing documents for trial, including bundle for officer meetings; attendance on RPC and Beverley Nunnery etc" u="1"/>
        <s v="Reviewing and amending transcript of post-publication notebook, including running through changes with Michael Gillard to confirm; saving final version as approved" u="1"/>
        <s v="Carrying out trial work before and after court on Day 4, including work in the evening dealing with witness issue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Searching for Danny Woollard address to include in witness summary" u="1"/>
        <s v="Meeting with Billy Allen to obtain information; discussing lines of enquiry - as per 4 pages of handwritten notes (with Michael Gillard)" u="1"/>
        <s v="Amending costs budget analysis sheet in advance of the hearing this day" u="1"/>
        <s v="Search fee" u="1"/>
        <s v="Amending list of documents, including: reviewing all articles and adding publication names; adding documents missing from list; amending order; removing privileged documents; considering pages to include from Woollard books; and amending list" u="1"/>
        <s v="Carrying out initial Land Registry search as per Michael Gillard's email request"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Tabbing and checking supplementary MPS documents to send to counsel" u="1"/>
        <s v="Drafting email to Associate regarding sealing order for service by alternative means" u="1"/>
        <s v="Meeting with Mark Lake over lunch regarding assistance from his clients" u="1"/>
        <s v="Dealing with emails throughout the day and cover email to counsel" u="1"/>
        <s v="Travelling to and from court to hand documents and laptop to judge's clerk" u="1"/>
        <s v="Finishing the drafting of disclosure statement following meeting with Michael Gillard"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Meeting with Pia Sarma and Michael Gillard to discuss various aspects of the case, including the question of settlement" u="1"/>
        <s v="Telephone call with Snaresbrook Crown Court and being informed that the court had found the 1999 ring binder but that the case documents were missing; discussing the position" u="1"/>
        <s v="Reviewing new document in from the land registry regarding Chequers Lane and discussing internally with LC and MA" u="1"/>
        <s v="Refresher - final oral submissions" u="1"/>
        <s v="Photocopying for November 2012" u="1"/>
        <s v="Preparation for and attending telecon with IS &amp; GMQC. 1 hour. Preparation 1 hour 30 mins" u="1"/>
        <s v="Email attendances on RPC regarding transcript" u="1"/>
        <s v="Working on miscellaneous documents over the week regarding different matters, including security" u="1"/>
        <s v="Reviewing MA's schedule of witnesses for counsel regarding alternative service of witness summonses" u="1"/>
        <s v="Refresher: Not sitting - drafting written submissions" u="1"/>
        <s v="&amp; 12/03/2013 - Taxis back from court" u="1"/>
        <s v="Telephone calls with potential witness (and Michael Gillard)" u="1"/>
        <s v="Further mini cab charges" u="1"/>
        <s v="Travelling to and from conference (and waiting)" u="1"/>
        <s v="Internal meetings with LC (and one with MA) to discuss various matters, including disclosure files for counsel and Michel's statement" u="1"/>
        <s v="Considering relevant sections of witness evidence to be put to Ken White and printing off copies to review with him at the meeting" u="1"/>
        <s v="Reviewing and revising amended draft consent order from MPS and email to Nick Pierce regarding the same" u="1"/>
        <s v="&amp; other dates - Taxis back from court" u="1"/>
        <s v="Preparing for meeting at Control Risks with potential experts, including reviewing instructions to experts and copying/ collating remaining documents to provide to expert (e.g. pleadings/ RFI)" u="1"/>
        <s v="Working on the file on Day 5 of the trial; dealing with pre and post court emails and call regarding security and witnesses" u="1"/>
        <s v="Preparing/ collating copies of various documents for PII hearing" u="1"/>
        <s v="Attending counsel in telephone conference regarding the new evidence of Flood" u="1"/>
        <s v="Reviewing off the record statements by the Claimant and email to counsel regarding documents from the MPS" u="1"/>
        <s v="Advice in conference 1 hour 30 mins" u="1"/>
        <s v="Reviewing files with costs draftsman to agree which ones needed to be sent to for bill preparation; reviewing files to ensure that all interim application bundles were included, but without duplicates, and boxing 11 boxes of files to go to costs draftsman" u="1"/>
        <s v="Various attendances on LC; amending template letter as per LC's suggestions; reviewing junior counsel's template letter and suggested changes and incorporating them into drafts; scanning and saving with a copy of article complained of etc" u="1"/>
        <s v="Working on bundle for counsel and issues arising"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Working on witness statements and summaries on the evening before exchange of statements - as per emails; engaged from 6pm until 10.30pm with 30 mins break" u="1"/>
        <s v="Instructing trainee to carry out various Companies House and land registry searches" u="1"/>
        <s v="Reviewing email from judge's clerk regarding 31.19 order and counsel's draft order; confirming order with counsel" u="1"/>
        <s v="Drafting notes regarding Soldier 3 " u="1"/>
        <s v="Meeting with Michael Gillard (with LC - as above)" u="1"/>
        <s v="Drafting application notice; order &amp; schedule. 2 hours 30 mins" u="1"/>
        <s v="Email to the judge's clerk regarding the Sharp J order and emails to counsel regarding the same" u="1"/>
        <s v="Telephone conference with TNL regarding security" u="1"/>
        <s v="Amending date for response in request for further information and serving the same" u="1"/>
        <s v="Perusing DS Flood’s third statement and advising over telephone 2 hours"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Subsistenc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Telephone call with Beverley Nunnery regarding daily transcript" u="1"/>
        <s v="Reviewing the Claimant's submissions on costs and emails to the team and counsel" u="1"/>
        <s v="Various emails and t/c re draft minute of order; email to judge’s clerk. 1 hour 30 mins" u="1"/>
        <s v="Telephone attendance on Land Registry regarding previous editions of title register" u="1"/>
        <s v="Carrying out more work this afternoon on review of issues for revising the witness statement of Michael Gillard on what he knew about the SOCA investigation and MPS files; and exchanges with Michael Gillard" u="1"/>
        <s v="Reviewing and amending submissions regarding the hearing the following day; reviewing submissions from the Defendant and Claimant" u="1"/>
        <s v="Drafting trial bundle index for disclosure documents" u="1"/>
        <s v="Reviewing Mr Justice Eady's order of 8 October as received from the court; diarising dates and saving on system; updating pleadings/court documents file" u="1"/>
        <s v="Updating general witnesses schedule regarding Peter Michel" u="1"/>
        <s v="Working on application including SOCA evidence and skeleton argument; also including emails" u="1"/>
        <s v="Attendances on counsel by email regarding follow up points from written submissions" u="1"/>
        <s v="Drafting first letter to the MPS" u="1"/>
        <s v="Meeting with David McKelvey on Day 6 of the trial" u="1"/>
        <s v="Attendances on LC regarding suggested wording for update for Pia Sarma" u="1"/>
        <s v="Finalising comments on schedule of documents from MPS and sending to counsel for his review" u="1"/>
        <s v="Amending Defendant's additional disclosure list of documents" u="1"/>
        <s v="Internal discussion with LC regarding correct form of exhibits;, checking new parts regarding the Singh's against what has been pleaded and the Crime Report Information System report; amending statement to explain redactions to journalist's notes" u="1"/>
        <s v="Reviewing disclosure documents and correspondence and CPR Part 31; drafting witness statement for LC in support of specific disclosure application against the Claimant" u="1"/>
        <s v="Overseeing developments regarding the bundle;  email update to Pia Sarma" u="1"/>
        <s v="Reviewing email and attachment from Marc Seddon" u="1"/>
        <s v="Attending leading and junior counsel in telephone conference, together with David Steenson, discussing Jersey issues and questions put to the expert regarding Galleons Reach and Verite (as per detailed handwritten notes)" u="1"/>
        <s v="Attending counsel in telephone conference regarding letter received from Hughmans regarding proposed strike out application/ PTR" u="1"/>
        <s v="Brief on Hearing (£4,000, of which £3,200 claimed)" u="1"/>
        <s v="Various attendances on LC; perusal of emails; preparing bundle of documents for Hughmans; amending list of documents; drafting cover letter; arranging to send bundle to the other side; further updates to witness schedules" u="1"/>
        <s v="Additional preparation of the late disclosure of documents from MPS and advice on their contents to IS and identifying which documents to add to the trial bundles which became H(1) and H(2)" u="1"/>
        <s v="Drafting/ amending and considering implications of extension with GC, client and junior counsel" u="1"/>
        <s v="Revising Peter Michel's statement after conference; saving final version of revised statement and sending to client for approval" u="1"/>
        <s v="Telephone call to David Steenson (with LC - as above)" u="1"/>
        <s v="Instructing trainee to carry out a search against Chequers Lane and reviewing the resulting entries" u="1"/>
        <s v="Attendances on documents regarding officer witness summaries; and email to junior counsel attaching clean copies" u="1"/>
        <s v="Attendance on Hughmans regarding contents of bundle and bundle indices" u="1"/>
        <s v="Paid for use of consultation room" u="1"/>
        <s v="Photocopying for period to 25 July 2013" u="1"/>
        <s v="Internal meeting with LC for 'catch up' following his meeting with Dave Johnson regarding DJ's helpful comments regarding police officers giving evidence; also discussing leading counsel's views on Peter Michel statement" u="1"/>
        <s v="Telephone call with Michael Gillard; telephone conference with Pia Sarma before Mark Lake meeting, including discussion on threat (as per MG email) and without prejudice letter" u="1"/>
        <s v="Reading the RFI's and documents and correspondence" u="1"/>
        <s v="Amending the order for alternative service following email from the judge's clerk" u="1"/>
        <s v="Attending leading and junior counsel in telephone conference, together with the client, regarding possible mediation and disclosure" u="1"/>
        <s v="Attendance on Michael Gillard regarding schedule of witness contact details and research into Tracesmart" u="1"/>
        <s v="Attendance on LC; preparing amended bundle and email to counsel" u="1"/>
        <s v="Working on finalising Michael Gillard's statement, exhibits and front sheet for the exhibits; finalising hearsay notice and witness summaries for Billy Allen, Dave Johnson and Frankie Flood; working with LC and MA to finalise witness evidence in readiness for service" u="1"/>
        <s v="Emails with counsel regarding draft bundle indexes" u="1"/>
        <s v="Reviewing costs budget; attendances on LC and internal discussion with GC regarding the same" u="1"/>
        <s v="Email exchange with Jersey expert, David Steenson" u="1"/>
        <s v="Telephone call with Central Criminal Court regarding indictment and memorandum of conviction" u="1"/>
        <s v="Attendances on GC and LC regarding LC's fifth witness statement and exhibits bundle" u="1"/>
        <s v="Paid professional fees" u="1"/>
        <s v="Discussion with Dave Johnson and setting up meeting for 3 April regarding security and protective measures; also seeking CRO details from Dave Johnson by telephone after reviewing the issues that needed evidencing" u="1"/>
        <s v="Preparation on disclosure regarding meeting with Dave Johnson" u="1"/>
        <s v="Internal discussion with LC regarding email from Matthew Jenkins and GC's email regarding the Evening Standard threatened application"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Telephone call with Michael Gillard and providing a mini update after his return to the UK" u="1"/>
        <s v="Travelling to and from court (and waiting)" u="1"/>
        <s v="Brief on hearing with GMQC" u="1"/>
        <s v="Drafting note for the conference with counsel the following day" u="1"/>
        <s v="Checking, approving and signing bill of costs" u="1"/>
        <s v="Considering email from Anthony Nelson and reviewing the Claimant's costs budgets" u="1"/>
        <s v="Telephone with Pia Sarma regarding the Claimant's mediation suggestion" u="1"/>
        <s v="Telephone call to potential witness during the trial period regarding possible murder angles" u="1"/>
        <s v="Reviewing draft affidavit of service for Cesar Sepulveda and various attendances on process servers regarding contents and arranging for signature" u="1"/>
        <s v="Considering Michael Gillard's notes and emailing counsel and explaining issues regarding Gold Groups" u="1"/>
        <s v="Considering email from Nigel Mawer and internal discussion of the same with LC; scanning in further documents and drafting email to Nigel Mawer" u="1"/>
        <s v="Accessing DVD footage on laptop and reviewing with LC; checking computer to see whether there were any other documents on there and to ensure it could be accessed remotely" u="1"/>
        <s v="Reviewing Michael Gillard's note of civil claim by police officers" u="1"/>
        <s v="Working with Michael Gillard on amendments to his draft witness statement started the previous day and comments on this" u="1"/>
        <s v="Telephone call to IRC regarding serving witness summonses/ finding witness addresses" u="1"/>
        <s v="Internal meeting with LC and MA discussing tasks" u="1"/>
        <s v="Emails from counsel and LC regarding Flood's statement and discussing the same internally with LC"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Reviewing counsel's amended draft order" u="1"/>
        <s v="Advice on telephone with expert (Jersey) 1 hour" u="1"/>
        <s v="Review of emails" u="1"/>
        <s v="Attendances on counsel's clerk regarding updating costs budget" u="1"/>
        <s v="Preparing index to Claimant's additional disclosure bundle"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Reviewing note of conference and drafting letter regarding other officers to Mark Lake" u="1"/>
        <s v="Telephone conference with potential witness and Michael Gillard" u="1"/>
        <s v="Reviewing initial typed transcript of post-publication notes" u="1"/>
        <s v="Working on Tony Bennett issues for trial regarding murder connections with the Claimant, including two long telephone calls and reading articles and short team meeting" u="1"/>
        <s v="Attending meeting and email to team and email from leading counsel" u="1"/>
        <s v="Finalising costs budget and exchanging by email with other side" u="1"/>
        <s v="Internal meeting with LC to review disclosure list and disclosure statement and disclosure documents" u="1"/>
      </sharedItems>
    </cacheField>
    <cacheField name="External Party Name" numFmtId="0">
      <sharedItems containsBlank="1" count="40">
        <s v="(Deliberately blank)"/>
        <s v="Lake Jackson" u="1"/>
        <s v="L &amp; J International" u="1"/>
        <m u="1"/>
        <s v="Keith Giles" u="1"/>
        <s v="Grosvenor Investigations &amp; Security Services Ltd" u="1"/>
        <s v="Tony Thompson" u="1"/>
        <s v="Andrews Family" u="1"/>
        <s v="First Assist" u="1"/>
        <s v="London Executive" u="1"/>
        <s v="Integrated Risk Control" u="1"/>
        <s v="Martin McVitie" u="1"/>
        <s v="Control Risks" u="1"/>
        <s v="Potential Witness" u="1"/>
        <s v="Central Criminal Court" u="1"/>
        <s v="Westminster City Council" u="1"/>
        <s v="Waterstones" u="1"/>
        <s v="Addison Lee" u="1"/>
        <s v="William Allen" u="1"/>
        <s v="Kenneth White" u="1"/>
        <s v="David McKelvey" u="1"/>
        <s v="Walkers (Jersey)" u="1"/>
        <s v="Companies House" u="1"/>
        <s v="HM Land Registry" u="1"/>
        <s v="Express National Carriers" u="1"/>
        <s v="Hughmans" u="1"/>
        <s v="Tony Bennett" u="1"/>
        <s v="Reynolds Porter Chamberlain" u="1"/>
        <s v="Counsel/Counsel's Clerk" u="1"/>
        <s v="Snaresbrook Crown Court" u="1"/>
        <s v="Amazon" u="1"/>
        <s v="Danny Woollard" u="1"/>
        <s v="GCW-Intelligence" u="1"/>
        <s v="Albert Patrick" u="1"/>
        <s v="Jeff Edwards" u="1"/>
        <s v="Beverley F Nunnery &amp; Co" u="1"/>
        <s v="Metropolitan Police Service" u="1"/>
        <s v="John Mitchell" u="1"/>
        <s v="Court" u="1"/>
        <s v="Costs Draftsmen" u="1"/>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Blank="1" count="15">
        <s v="LC1"/>
        <s v="MA1"/>
        <s v="MA"/>
        <s v="GC"/>
        <m/>
        <s v="AH"/>
        <s v="CL"/>
        <s v="GM" u="1"/>
        <s v="CC" u="1"/>
        <s v="N/A" u="1"/>
        <s v="GC1" u="1"/>
        <s v="DP" u="1"/>
        <s v="CA1" u="1"/>
        <s v="MA2" u="1"/>
        <s v="JL" u="1"/>
      </sharedItems>
    </cacheField>
    <cacheField name="LTM Status" numFmtId="0">
      <sharedItems/>
    </cacheField>
    <cacheField name="LTM Grade" numFmtId="0">
      <sharedItems containsBlank="1" count="8">
        <s v="A"/>
        <s v="C"/>
        <s v="D"/>
        <e v="#N/A"/>
        <s v="JC"/>
        <m u="1"/>
        <s v="LC" u="1"/>
        <s v="B" u="1"/>
      </sharedItems>
    </cacheField>
    <cacheField name="Estimated (&quot;E&quot;)" numFmtId="0">
      <sharedItems containsNonDate="0" containsString="0" containsBlank="1"/>
    </cacheField>
    <cacheField name="Entry_Alloc%" numFmtId="9">
      <sharedItems containsNonDate="0" containsString="0" containsBlank="1"/>
    </cacheField>
    <cacheField name="Time" numFmtId="43">
      <sharedItems containsString="0" containsBlank="1" containsNumber="1" minValue="9.9999999999999895E-2" maxValue="225" count="69">
        <n v="4"/>
        <n v="5"/>
        <n v="0.5"/>
        <n v="3"/>
        <n v="0.2"/>
        <n v="6"/>
        <m/>
        <n v="7"/>
        <n v="2"/>
        <n v="8"/>
        <n v="10"/>
        <n v="25"/>
        <n v="4.5" u="1"/>
        <n v="1.25" u="1"/>
        <n v="3.1" u="1"/>
        <n v="1.3" u="1"/>
        <n v="0.22500000000000001" u="1"/>
        <n v="0.36" u="1"/>
        <n v="2.2000000000000002" u="1"/>
        <n v="0.4" u="1"/>
        <n v="2.2999999999999998" u="1"/>
        <n v="0.17499999999999999" u="1"/>
        <n v="2.5" u="1"/>
        <n v="1" u="1"/>
        <n v="2.6" u="1"/>
        <n v="0.45" u="1"/>
        <n v="1.85" u="1"/>
        <n v="0.8" u="1"/>
        <n v="1.9" u="1"/>
        <n v="4.8" u="1"/>
        <n v="0.15" u="1"/>
        <n v="1.84" u="1"/>
        <n v="12" u="1"/>
        <n v="7.5" u="1"/>
        <n v="0.875" u="1"/>
        <n v="2.1" u="1"/>
        <n v="1.425" u="1"/>
        <n v="0.9" u="1"/>
        <n v="1.28" u="1"/>
        <n v="31.6" u="1"/>
        <n v="50" u="1"/>
        <n v="0.48" u="1"/>
        <n v="1.6" u="1"/>
        <n v="0.7" u="1"/>
        <n v="1.54" u="1"/>
        <n v="1.7" u="1"/>
        <n v="0.3" u="1"/>
        <n v="2.75" u="1"/>
        <n v="1.125" u="1"/>
        <n v="0.75" u="1"/>
        <n v="6.7" u="1"/>
        <n v="1.8" u="1"/>
        <n v="9.9999999999999895E-2" u="1"/>
        <n v="0.1" u="1"/>
        <n v="1.4" u="1"/>
        <n v="0.6" u="1"/>
        <n v="5.5" u="1"/>
        <n v="3.5" u="1"/>
        <n v="1.5" u="1"/>
        <n v="0.84" u="1"/>
        <n v="0.25" u="1"/>
        <n v="35.200000000000003" u="1"/>
        <n v="9.8000000000000007" u="1"/>
        <n v="2.7" u="1"/>
        <n v="1.1000000000000001" u="1"/>
        <n v="6.6" u="1"/>
        <n v="225" u="1"/>
        <n v="0.47499999999999998" u="1"/>
        <n v="1.2" u="1"/>
      </sharedItems>
    </cacheField>
    <cacheField name="LTM Rate" numFmtId="43">
      <sharedItems containsSemiMixedTypes="0" containsString="0" containsNumber="1" minValue="0" maxValue="318.75"/>
    </cacheField>
    <cacheField name="Funding PerCent Allowed" numFmtId="10">
      <sharedItems containsSemiMixedTypes="0" containsString="0" containsNumber="1" minValue="0.60694957260634264" maxValue="1"/>
    </cacheField>
    <cacheField name="PC" numFmtId="43">
      <sharedItems containsSemiMixedTypes="0" containsString="0" containsNumber="1" minValue="0" maxValue="39375" count="353">
        <n v="1275"/>
        <n v="1593.75"/>
        <n v="159.375"/>
        <n v="390"/>
        <n v="22.1"/>
        <n v="1020"/>
        <n v="850"/>
        <n v="1912.5"/>
        <n v="510"/>
        <n v="680"/>
        <n v="331.5"/>
        <n v="34"/>
        <n v="663"/>
        <n v="0"/>
        <n v="773.86070507308682"/>
        <n v="1354.2562338779021"/>
        <n v="335.3396388650043"/>
        <n v="552.5"/>
        <n v="1190"/>
        <n v="340"/>
        <n v="85"/>
        <n v="910"/>
        <n v="515.90713671539129"/>
        <n v="20.63628546861565"/>
        <n v="1360"/>
        <n v="1300"/>
        <n v="3187.5"/>
        <n v="6250"/>
        <n v="0.60694957260634264" u="1"/>
        <n v="956.25" u="1"/>
        <n v="323.91140341084014" u="1"/>
        <n v="25" u="1"/>
        <n v="122.07031250000001" u="1"/>
        <n v="39.753166612536539" u="1"/>
        <n v="490.875" u="1"/>
        <n v="227.75020552324696" u="1"/>
        <n v="42.5" u="1"/>
        <n v="249.68170679585592" u="1"/>
        <n v="7480.0000000000009" u="1"/>
        <n v="110.5" u="1"/>
        <n v="975" u="1"/>
        <n v="192.32239577518632" u="1"/>
        <n v="114.4" u="1"/>
        <n v="236.18539832040426" u="1"/>
        <n v="1113.4454492247628" u="1"/>
        <n v="920.21011464284368" u="1"/>
        <n v="35.090402036174346" u="1"/>
        <n v="16.999999999999982" u="1"/>
        <n v="20.641412962455497" u="1"/>
        <n v="17" u="1"/>
        <n v="67.48154237725835" u="1"/>
        <n v="191.25" u="1"/>
        <n v="118.99999999999999" u="1"/>
        <n v="575.13132165177728" u="1"/>
        <n v="465.62264240308264" u="1"/>
        <n v="78.953404581392277" u="1"/>
        <n v="1391.8068115309536" u="1"/>
        <n v="92.757388762585236" u="1"/>
        <n v="263.17801527130757" u="1"/>
        <n v="307.04101781652554" u="1"/>
        <n v="350.90402036174345" u="1"/>
        <n v="1" u="1"/>
        <n v="99.95999999999998" u="1"/>
        <n v="122.8164071266102" u="1"/>
        <n v="26.041666666666668" u="1"/>
        <n v="4266" u="1"/>
        <n v="297.26516052318669" u="1"/>
        <n v="323" u="1"/>
        <n v="10.305192231470471" u="1"/>
        <n v="51" u="1"/>
        <n v="127.5" u="1"/>
        <n v="63.263945978679708" u="1"/>
        <n v="37.958367587207825" u="1"/>
        <n v="299.06828725892416" u="1"/>
        <n v="478.125" u="1"/>
        <n v="161.95570170542007" u="1"/>
        <n v="1434.375" u="1"/>
        <n v="133.17479191438761" u="1"/>
        <n v="35.859375" u="1"/>
        <n v="61.035156250000007" u="1"/>
        <n v="61.199999999999996" u="1"/>
        <n v="106.63021189336978" u="1"/>
        <n v="357" u="1"/>
        <n v="5.6875" u="1"/>
        <n v="21.25" u="1"/>
        <n v="1138.7510276162348" u="1"/>
        <n v="215.15625" u="1"/>
        <n v="357.5" u="1"/>
        <n v="796.875" u="1"/>
        <n v="404.88925426355013" u="1"/>
        <n v="2231.25" u="1"/>
        <n v="154.69999999999999" u="1"/>
        <n v="118.09269916020213" u="1"/>
        <n v="39.0625" u="1"/>
        <n v="35" u="1"/>
        <n v="522.8981544771018" u="1"/>
        <n v="6000" u="1"/>
        <n v="460.10505732142184" u="1"/>
        <n v="18.061236342148561" u="1"/>
        <n v="17.545201018087173" u="1"/>
        <n v="343.61249999999995" u="1"/>
        <n v="101.33160116921078" u="1"/>
        <n v="10.320706481227749" u="1"/>
        <n v="8.5" u="1"/>
        <n v="33.740771188629175" u="1"/>
        <n v="390.99999999999994" u="1"/>
        <n v="95.625" u="1"/>
        <n v="242.25" u="1"/>
        <n v="188.94831865632338" u="1"/>
        <n v="234.37500000000003" u="1"/>
        <n v="1695.4737522286161" u="1"/>
        <n v="175.45201018087172" u="1"/>
        <n v="181.6875" u="1"/>
        <n v="13.020833333333334" u="1"/>
        <n v="154.81059721841623" u="1"/>
        <n v="11.05" u="1"/>
        <n v="148.63258026159335" u="1"/>
        <n v="9.5625" u="1"/>
        <n v="425" u="1"/>
        <n v="25.5" u="1"/>
        <n v="63.75" u="1"/>
        <n v="541.875" u="1"/>
        <n v="256.42986103358174" u="1"/>
        <n v="181.27136021872863" u="1"/>
        <n v="95.124851367419737" u="1"/>
        <n v="239.0625" u="1"/>
        <n v="80.977850852710034" u="1"/>
        <n v="388.01886866923553" u="1"/>
        <n v="475.62425683709864" u="1"/>
        <n v="459.00000000000006" u="1"/>
        <n v="432.26247436773747" u="1"/>
        <n v="134.96415014761709" u="1"/>
        <n v="195" u="1"/>
        <n v="178.75" u="1"/>
        <n v="398.4375" u="1"/>
        <n v="202.44462713177506" u="1"/>
        <n v="93.098958333333343" u="1"/>
        <n v="19.53125" u="1"/>
        <n v="480.80598943796576" u="1"/>
        <n v="261.4490772385509" u="1"/>
        <n v="184.04202292856874" u="1"/>
        <n v="230.05252866071092" u="1"/>
        <n v="64.782280682168022" u="1"/>
        <n v="8.7726005090435866" u="1"/>
        <n v="16.927083333333336" u="1"/>
        <n v="297.5" u="1"/>
        <n v="16.870385594314588" u="1"/>
        <n v="65.28" u="1"/>
        <n v="47.8125" u="1"/>
        <n v="1062.5" u="1"/>
        <n v="94.47415932816169" u="1"/>
        <n v="268.9453125" u="1"/>
        <n v="637.5" u="1"/>
        <n v="283.42247798448511" u="1"/>
        <n v="5.1000000000000005" u="1"/>
        <n v="52" u="1"/>
        <n v="198.9" u="1"/>
        <n v="80.75" u="1"/>
        <n v="212.5" u="1"/>
        <n v="3386.7795268398136" u="1"/>
        <n v="31.875" u="1"/>
        <n v="47.562425683709868" u="1"/>
        <n v="40.488925426355017" u="1"/>
        <n v="358.59375" u="1"/>
        <n v="582.02830300385335" u="1"/>
        <n v="215.94093560722675" u="1"/>
        <n v="174.39556084026952" u="1"/>
        <n v="63.416567578279825" u="1"/>
        <n v="130.20833333333334" u="1"/>
        <n v="40" u="1"/>
        <n v="413.10000000000008" u="1"/>
        <n v="31259.832130641738" u="1"/>
        <n v="237.81212841854932" u="1"/>
        <n v="5.3125" u="1"/>
        <n v="41.831852358168142" u="1"/>
        <n v="199.21875" u="1"/>
        <n v="65" u="1"/>
        <n v="101.22231356588753" u="1"/>
        <n v="132.51055537512178" u="1"/>
        <n v="733.125" u="1"/>
        <n v="130.72453861927545" u="1"/>
        <n v="15.173739315158565" u="1"/>
        <n v="91.145833333333329" u="1"/>
        <n v="69.015758598213267" u="1"/>
        <n v="92.021011464284371" u="1"/>
        <n v="103.52363789731992" u="1"/>
        <n v="115.02626433035546" u="1"/>
        <n v="310.41509493538837" u="1"/>
        <n v="1322.6382305942639" u="1"/>
        <n v="148.75" u="1"/>
        <n v="30" u="1"/>
        <n v="23.90625" u="1"/>
        <n v="97.607655502392319" u="1"/>
        <n v="318.75" u="1"/>
        <n v="242.93355255813009" u="1"/>
        <n v="58.593750000000007" u="1"/>
        <n v="21.243235041221993" u="1"/>
        <n v="26" u="1"/>
        <n v="99.45" u="1"/>
        <n v="1518.3347034883129" u="1"/>
        <n v="143.55277788428361" u="1"/>
        <n v="85.886277366665396" u="1"/>
        <n v="410.78272166287752" u="1"/>
        <n v="6.375" u="1"/>
        <n v="64.107465258395436" u="1"/>
        <n v="20.244462713177509" u="1"/>
        <n v="179.296875" u="1"/>
        <n v="49.077872780951658" u="1"/>
        <n v="283.81942823376306" u="1"/>
        <n v="364.40032883719516" u="1"/>
        <n v="223.125" u="1"/>
        <n v="107.97046780361337" u="1"/>
        <n v="227.05554258701048" u="1"/>
        <n v="31.708283789139912" u="1"/>
        <n v="1771.3904874030318" u="1"/>
        <n v="20" u="1"/>
        <n v="61.347340976189578" u="1"/>
        <n v="272" u="1"/>
        <n v="317.08283789139909" u="1"/>
        <n v="337.40771188629179" u="1"/>
        <n v="26.502111075024359" u="1"/>
        <n v="586.5" u="1"/>
        <n v="1265.2789195735941" u="1"/>
        <n v="366.02870813397124" u="1"/>
        <n v="50.611156782943766" u="1"/>
        <n v="278.90625" u="1"/>
        <n v="31.900617307618582" u="1"/>
        <n v="326.40000000000003" u="1"/>
        <n v="386.75" u="1"/>
        <n v="445.89774078478001" u="1"/>
        <n v="634.765625" u="1"/>
        <n v="45.572916666666664" u="1"/>
        <n v="34.507879299106634" u="1"/>
        <n v="46.010505732142185" u="1"/>
        <n v="177.1390487403032" u="1"/>
        <n v="306" u="1"/>
        <n v="15" u="1"/>
        <n v="430.19483265502203" u="1"/>
        <n v="816" u="1"/>
        <n v="2040" u="1"/>
        <n v="1012.2231356588753" u="1"/>
        <n v="142.79999999999998" u="1"/>
        <n v="30.915576694411413" u="1"/>
        <n v="13" u="1"/>
        <n v="36.808404585713745" u="1"/>
        <n v="759.16735174415646" u="1"/>
        <n v="496.91458265670673" u="1"/>
        <n v="2390.625" u="1"/>
        <n v="20.1875" u="1"/>
        <n v="1220.703125" u="1"/>
        <n v="24.538936390475829" u="1"/>
        <n v="53.985233901806687" u="1"/>
        <n v="156.1875" u="1"/>
        <n v="15.854141894569956" u="1"/>
        <n v="414.375" u="1"/>
        <n v="10" u="1"/>
        <n v="136" u="1"/>
        <n v="539.8523390180668" u="1"/>
        <n v="168.7038559431459" u="1"/>
        <n v="374.00000000000006" u="1"/>
        <n v="59.45303210463733" u="1"/>
        <n v="13.25105553751218" u="1"/>
        <n v="496.75324675324669" u="1"/>
        <n v="632.63945978679703" u="1"/>
        <n v="5.6666666666666545" u="1"/>
        <n v="258.8090947432998" u="1"/>
        <n v="774.05298609208114" u="1"/>
        <n v="488.74999999999994" u="1"/>
        <n v="153" u="1"/>
        <n v="9923.7562319497574" u="1"/>
        <n v="408" u="1"/>
        <n v="1666.0000000000002" u="1"/>
        <n v="506.11156782943766" u="1"/>
        <n v="79.6875" u="1"/>
        <n v="286.875" u="1"/>
        <n v="57.074910820451834" u="1"/>
        <n v="488.28125000000006" u="1"/>
        <n v="379.58367587207823" u="1"/>
        <n v="248.45729132835336" u="1"/>
        <n v="170" u="1"/>
        <n v="442" u="1"/>
        <n v="12500" u="1"/>
        <n v="944.74159328161704" u="1"/>
        <n v="12.269468195237915" u="1"/>
        <n v="26.992616950903344" u="1"/>
        <n v="172.26372198765833" u="1"/>
        <n v="51.60353240613874" u="1"/>
        <n v="68" u="1"/>
        <n v="269.9261695090334" u="1"/>
        <n v="27.887901572112096" u="1"/>
        <n v="187.00000000000003" u="1"/>
        <n v="125" u="1"/>
        <n v="110.97899326198967" u="1"/>
        <n v="316.31972989339852" u="1"/>
        <n v="69.7265625" u="1"/>
        <n v="81.599999999999994" u="1"/>
        <n v="48.828125" u="1"/>
        <n v="5938.3757291987358" u="1"/>
        <n v="1189.0606420927468" u="1"/>
        <n v="314.5" u="1"/>
        <n v="204" u="1"/>
        <n v="457.78834720570745" u="1"/>
        <n v="253.05578391471883" u="1"/>
        <n v="366.2109375" u="1"/>
        <n v="151.8334703488313" u="1"/>
        <n v="647.82280682168027" u="1"/>
        <n v="50" u="1"/>
        <n v="39.84375" u="1"/>
        <n v="30.366694069766261" u="1"/>
        <n v="143.4375" u="1"/>
        <n v="189.79183793603912" u="1"/>
        <n v="124.22864566417668" u="1"/>
        <n v="22.75" u="1"/>
        <n v="1610.3677006249764" u="1"/>
        <n v="18.36" u="1"/>
        <n v="221" u="1"/>
        <n v="2135.625" u="1"/>
        <n v="296.91878645993683" u="1"/>
        <n v="33.15" u="1"/>
        <n v="1619.5570170542005" u="1"/>
        <n v="234.60000000000002" u="1"/>
        <n v="13.496308475451658" u="1"/>
        <n v="13.496308475451672" u="1"/>
        <n v="221.42381092537897" u="1"/>
        <n v="26.317801527130758" u="1"/>
        <n v="2.5" u="1"/>
        <n v="41.282825924910995" u="1"/>
        <n v="134.9630847545167" u="1"/>
        <n v="13.943950786056048" u="1"/>
        <n v="274.658203125" u="1"/>
        <n v="237.99999999999997" u="1"/>
        <n v="1897.9183793603913" u="1"/>
        <n v="1402.5" u="1"/>
        <n v="843.51927971572945" u="1"/>
        <n v="142.6872770511296" u="1"/>
        <n v="1753.125" u="1"/>
        <n v="39375" u="1"/>
        <n v="472.06885352387138" u="1"/>
        <n v="12.138991452126852" u="1"/>
        <n v="52.083333333333336" u="1"/>
        <n v="286" u="1"/>
        <n v="44.2" u="1"/>
        <n v="594.53032104637339" u="1"/>
        <n v="157.25" u="1"/>
        <n v="38.25" u="1"/>
        <n v="103.05192231470471" u="1"/>
        <n v="605.625" u="1"/>
        <n v="102" u="1"/>
        <n v="139.43950786056047" u="1"/>
        <n v="208.08561236623066" u="1"/>
        <n v="255" u="1"/>
        <n v="126.52789195735942" u="1"/>
        <n v="75.916735174415649" u="1"/>
      </sharedItems>
    </cacheField>
    <cacheField name="Disb Total" numFmtId="43">
      <sharedItems containsSemiMixedTypes="0" containsString="0" containsNumber="1" minValue="0" maxValue="70000" count="70">
        <n v="0"/>
        <n v="500"/>
        <n v="3500"/>
        <n v="15000"/>
        <n v="4500"/>
        <n v="7500"/>
        <n v="20000"/>
        <n v="5000" u="1"/>
        <n v="3" u="1"/>
        <n v="9.14" u="1"/>
        <n v="16.329999999999998" u="1"/>
        <n v="14.95" u="1"/>
        <n v="19" u="1"/>
        <n v="3000" u="1"/>
        <n v="19.22" u="1"/>
        <n v="450" u="1"/>
        <n v="38.53" u="1"/>
        <n v="80" u="1"/>
        <n v="6" u="1"/>
        <n v="700" u="1"/>
        <n v="1" u="1"/>
        <n v="42.24" u="1"/>
        <n v="312.5" u="1"/>
        <n v="33.6" u="1"/>
        <n v="45" u="1"/>
        <n v="9.1199999999999992" u="1"/>
        <n v="14.34" u="1"/>
        <n v="187.5" u="1"/>
        <n v="525" u="1"/>
        <n v="11.6" u="1"/>
        <n v="393.28" u="1"/>
        <n v="94.2" u="1"/>
        <n v="18" u="1"/>
        <n v="625" u="1"/>
        <n v="14.67" u="1"/>
        <n v="50000" u="1"/>
        <n v="1.8280000000000001" u="1"/>
        <n v="24.36" u="1"/>
        <n v="43" u="1"/>
        <n v="375" u="1"/>
        <n v="36" u="1"/>
        <n v="2000" u="1"/>
        <n v="10" u="1"/>
        <n v="4" u="1"/>
        <n v="62.5" u="1"/>
        <n v="3750" u="1"/>
        <n v="180" u="1"/>
        <n v="13.95" u="1"/>
        <n v="23.28" u="1"/>
        <n v="750" u="1"/>
        <n v="7.8" u="1"/>
        <n v="4000" u="1"/>
        <n v="2500" u="1"/>
        <n v="175" u="1"/>
        <n v="70000" u="1"/>
        <n v="9.98" u="1"/>
        <n v="26.52" u="1"/>
        <n v="27.79" u="1"/>
        <n v="77.099999999999994" u="1"/>
        <n v="140.625" u="1"/>
        <n v="950" u="1"/>
        <n v="19.75" u="1"/>
        <n v="3603.75" u="1"/>
        <n v="200" u="1"/>
        <n v="2.48" u="1"/>
        <n v="1500" u="1"/>
        <n v="1599.16" u="1"/>
        <n v="3741.9" u="1"/>
        <n v="49.33" u="1"/>
        <n v="40" u="1"/>
      </sharedItems>
    </cacheField>
    <cacheField name="SF%" numFmtId="10">
      <sharedItems containsSemiMixedTypes="0" containsString="0" containsNumber="1" minValue="0" maxValue="1"/>
    </cacheField>
    <cacheField name="VAT Rate" numFmtId="10">
      <sharedItems containsSemiMixedTypes="0" containsString="0" containsNumber="1" minValue="0.17499999999999999" maxValue="0.2"/>
    </cacheField>
    <cacheField name="VAT Amount" numFmtId="43">
      <sharedItems containsSemiMixedTypes="0" containsString="0" containsNumber="1" minValue="0" maxValue="6000"/>
    </cacheField>
    <cacheField name="Phase Code" numFmtId="43">
      <sharedItems containsBlank="1" count="13">
        <s v="JC00"/>
        <s v="JD00"/>
        <s v="JE00"/>
        <s v="JF00"/>
        <s v="JG00"/>
        <s v="JH00"/>
        <s v="JI00"/>
        <s v="JJ00"/>
        <s v="JK00"/>
        <s v="JL00"/>
        <s v="JM00"/>
        <m u="1"/>
        <e v="#N/A" u="1"/>
      </sharedItems>
    </cacheField>
    <cacheField name="Task Code" numFmtId="0">
      <sharedItems/>
    </cacheField>
    <cacheField name="Activity Code" numFmtId="0">
      <sharedItems containsBlank="1"/>
    </cacheField>
    <cacheField name="Alt Activity Sort Seq" numFmtId="0">
      <sharedItems containsMixedTypes="1" containsNumber="1" containsInteger="1" minValue="3" maxValue="14"/>
    </cacheField>
    <cacheField name="Expense Code" numFmtId="0">
      <sharedItems containsBlank="1"/>
    </cacheField>
    <cacheField name="Base PC" numFmtId="43">
      <sharedItems containsSemiMixedTypes="0" containsString="0" containsNumber="1" minValue="0" maxValue="6250"/>
    </cacheField>
    <cacheField name="VAT on Base PC" numFmtId="43">
      <sharedItems containsSemiMixedTypes="0" containsString="0" containsNumber="1" minValue="0" maxValue="1250"/>
    </cacheField>
    <cacheField name="SF on Base PC" numFmtId="43">
      <sharedItems containsSemiMixedTypes="0" containsString="0" containsNumber="1" minValue="0" maxValue="6250"/>
    </cacheField>
    <cacheField name="VAT on SF on Base PC" numFmtId="43">
      <sharedItems containsSemiMixedTypes="0" containsString="0" containsNumber="1" minValue="0" maxValue="1250"/>
    </cacheField>
    <cacheField name="Total Profit Costs (inc SF and VAT)" numFmtId="43">
      <sharedItems containsSemiMixedTypes="0" containsString="0" containsNumber="1" minValue="0" maxValue="15000"/>
    </cacheField>
    <cacheField name="Counsel's Base Fees" numFmtId="43">
      <sharedItems containsString="0" containsBlank="1" containsNumber="1" containsInteger="1" minValue="4500" maxValue="20000"/>
    </cacheField>
    <cacheField name="VAT on Base Counsel Fees" numFmtId="43">
      <sharedItems containsSemiMixedTypes="0" containsString="0" containsNumber="1" containsInteger="1" minValue="0" maxValue="4000"/>
    </cacheField>
    <cacheField name="Counsel's SF" numFmtId="43">
      <sharedItems containsSemiMixedTypes="0" containsString="0" containsNumber="1" containsInteger="1" minValue="0" maxValue="10000"/>
    </cacheField>
    <cacheField name="VAT on Counsel's SF" numFmtId="43">
      <sharedItems containsSemiMixedTypes="0" containsString="0" containsNumber="1" containsInteger="1" minValue="0" maxValue="2000"/>
    </cacheField>
    <cacheField name="Total Counsel Fees (inc SF and VAT)" numFmtId="43">
      <sharedItems containsSemiMixedTypes="0" containsString="0" containsNumber="1" containsInteger="1" minValue="0" maxValue="36000"/>
    </cacheField>
    <cacheField name="Other Disbs" numFmtId="43">
      <sharedItems containsString="0" containsBlank="1" containsNumber="1" containsInteger="1" minValue="500" maxValue="3500"/>
    </cacheField>
    <cacheField name="VAT On Other Disbs" numFmtId="43">
      <sharedItems containsNonDate="0" containsString="0" containsBlank="1"/>
    </cacheField>
    <cacheField name="Total Other Disbs (inc VAT)" numFmtId="43">
      <sharedItems containsSemiMixedTypes="0" containsString="0" containsNumber="1" containsInteger="1" minValue="0" maxValue="3500"/>
    </cacheField>
    <cacheField name="ATE Premium" numFmtId="43">
      <sharedItems containsString="0" containsBlank="1" containsNumber="1" containsInteger="1" minValue="15000" maxValue="15000"/>
    </cacheField>
    <cacheField name="Total Base Costs" numFmtId="43">
      <sharedItems containsSemiMixedTypes="0" containsString="0" containsNumber="1" minValue="0" maxValue="20000"/>
    </cacheField>
    <cacheField name="Total VAT" numFmtId="43">
      <sharedItems containsSemiMixedTypes="0" containsString="0" containsNumber="1" minValue="0" maxValue="6000"/>
    </cacheField>
    <cacheField name="Total PC" numFmtId="43">
      <sharedItems containsSemiMixedTypes="0" containsString="0" containsNumber="1" minValue="0" maxValue="12500"/>
    </cacheField>
    <cacheField name="Total Disbs" numFmtId="43">
      <sharedItems containsSemiMixedTypes="0" containsString="0" containsNumber="1" containsInteger="1" minValue="0" maxValue="30000"/>
    </cacheField>
    <cacheField name="Total Costs" numFmtId="43">
      <sharedItems containsSemiMixedTypes="0" containsString="0" containsNumber="1" minValue="24.763542562338781" maxValue="36000"/>
    </cacheField>
    <cacheField name="Phase Sort No" numFmtId="43">
      <sharedItems containsSemiMixedTypes="0" containsString="0" containsNumber="1" containsInteger="1" minValue="3" maxValue="13" count="11">
        <n v="3"/>
        <n v="4"/>
        <n v="5"/>
        <n v="6"/>
        <n v="7"/>
        <n v="8"/>
        <n v="9"/>
        <n v="10"/>
        <n v="11"/>
        <n v="12"/>
        <n v="1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kevin wonnacott" refreshedDate="42216.662987037038" createdVersion="3" refreshedVersion="5" minRefreshableVersion="3" recordCount="47">
  <cacheSource type="worksheet">
    <worksheetSource ref="A3:AZ50" sheet="13. Bill Detail"/>
  </cacheSource>
  <cacheFields count="52">
    <cacheField name="Item No" numFmtId="0">
      <sharedItems containsSemiMixedTypes="0" containsString="0" containsNumber="1" containsInteger="1" minValue="1" maxValue="47"/>
    </cacheField>
    <cacheField name="Entry_No" numFmtId="0">
      <sharedItems containsNonDate="0" containsString="0" containsBlank="1"/>
    </cacheField>
    <cacheField name="Part ID" numFmtId="0">
      <sharedItems containsBlank="1" count="7">
        <s v="BP1"/>
        <s v="BP2"/>
        <s v="CACFA"/>
        <s v="BPCFA"/>
        <s v="CA"/>
        <m u="1"/>
        <s v="CACFA - SA" u="1"/>
      </sharedItems>
    </cacheField>
    <cacheField name="Part Name" numFmtId="10">
      <sharedItems count="13">
        <s v="Costs of BP &amp; Partners - pre CFA - VAT at 17.5%"/>
        <s v="Costs of BP &amp; Partners - pre CFA - VAT at 20%"/>
        <s v="Costs of CA &amp; Associates - Funded under CFA dated 1/9/12 - VAT at 20%"/>
        <s v="Costs of BP &amp; Partners - Funded under CFA dated 8/8/12 - VAT at 20%"/>
        <s v="Costs of CA &amp; Associates - Pre CFA - VAT at 20%"/>
        <s v="Costs of Ball &amp; Partners - pre CFA - VAT at 20%" u="1"/>
        <s v="Costs of Cooke &amp; Associates - Funded under CFA dated 1/1/13 - costs of interim hearing  dated 17/1/13 summarily assessed" u="1"/>
        <s v="Costs of Ball &amp; Partners - pre CFA - VAT at 17.5%" u="1"/>
        <s v="Costs of Cooke &amp; Associates - Pre CFA - VAT at 20%" u="1"/>
        <s v="Costs of Cooke &amp; Associates - Funded under CFA dated 1/1/13 - VAT at 20%" u="1"/>
        <e v="#N/A" u="1"/>
        <s v="Costs of Ball &amp; Partners - Funded under CFA dated 8/8/12 - VAT at 20%" u="1"/>
        <s v="Costs of CA &amp; Associates - Funded under CFA dated 1/1/13 - VAT at 20%" u="1"/>
      </sharedItems>
    </cacheField>
    <cacheField name="Date" numFmtId="14">
      <sharedItems containsSemiMixedTypes="0" containsNonDate="0" containsDate="1" containsString="0" minDate="2012-07-31T00:00:00" maxDate="2012-10-01T00:00:00"/>
    </cacheField>
    <cacheField name="Phase Name" numFmtId="43">
      <sharedItems/>
    </cacheField>
    <cacheField name="Task Name" numFmtId="0">
      <sharedItems/>
    </cacheField>
    <cacheField name="Activity Name" numFmtId="0">
      <sharedItems/>
    </cacheField>
    <cacheField name="Expense Name" numFmtId="0">
      <sharedItems/>
    </cacheField>
    <cacheField name="Pre, Post or Non Budget" numFmtId="0">
      <sharedItems/>
    </cacheField>
    <cacheField name="Prec-H Budget Phase" numFmtId="49">
      <sharedItems containsBlank="1"/>
    </cacheField>
    <cacheField name="Description of work" numFmtId="0">
      <sharedItems/>
    </cacheField>
    <cacheField name="External Party Name" numFmtId="0">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Blank="1"/>
    </cacheField>
    <cacheField name="LTM Status" numFmtId="0">
      <sharedItems/>
    </cacheField>
    <cacheField name="LTM Grade" numFmtId="0">
      <sharedItems/>
    </cacheField>
    <cacheField name="Estimated (&quot;E&quot;)" numFmtId="0">
      <sharedItems containsNonDate="0" containsString="0" containsBlank="1"/>
    </cacheField>
    <cacheField name="Entry_Alloc%" numFmtId="9">
      <sharedItems containsNonDate="0" containsString="0" containsBlank="1"/>
    </cacheField>
    <cacheField name="Time" numFmtId="43">
      <sharedItems containsString="0" containsBlank="1" containsNumber="1" minValue="0.2" maxValue="25"/>
    </cacheField>
    <cacheField name="LTM Rate" numFmtId="43">
      <sharedItems containsSemiMixedTypes="0" containsString="0" containsNumber="1" minValue="0" maxValue="318.75"/>
    </cacheField>
    <cacheField name="Funding PerCent Allowed" numFmtId="10">
      <sharedItems containsSemiMixedTypes="0" containsString="0" containsNumber="1" minValue="0.60694957260634264" maxValue="1"/>
    </cacheField>
    <cacheField name="PC" numFmtId="43">
      <sharedItems containsSemiMixedTypes="0" containsString="0" containsNumber="1" minValue="0" maxValue="6250"/>
    </cacheField>
    <cacheField name="Disb Total" numFmtId="43">
      <sharedItems containsSemiMixedTypes="0" containsString="0" containsNumber="1" containsInteger="1" minValue="0" maxValue="20000"/>
    </cacheField>
    <cacheField name="SF%" numFmtId="10">
      <sharedItems containsSemiMixedTypes="0" containsString="0" containsNumber="1" minValue="0" maxValue="1"/>
    </cacheField>
    <cacheField name="VAT Rate" numFmtId="10">
      <sharedItems containsSemiMixedTypes="0" containsString="0" containsNumber="1" minValue="0.17499999999999999" maxValue="0.2"/>
    </cacheField>
    <cacheField name="VAT Amount" numFmtId="43">
      <sharedItems containsSemiMixedTypes="0" containsString="0" containsNumber="1" minValue="0" maxValue="6000"/>
    </cacheField>
    <cacheField name="Phase Code" numFmtId="43">
      <sharedItems/>
    </cacheField>
    <cacheField name="Task Code" numFmtId="0">
      <sharedItems/>
    </cacheField>
    <cacheField name="Activity Code" numFmtId="0">
      <sharedItems containsBlank="1"/>
    </cacheField>
    <cacheField name="Alt Activity Sort Seq" numFmtId="0">
      <sharedItems containsMixedTypes="1" containsNumber="1" containsInteger="1" minValue="3" maxValue="14"/>
    </cacheField>
    <cacheField name="Expense Code" numFmtId="0">
      <sharedItems containsBlank="1"/>
    </cacheField>
    <cacheField name="Base PC" numFmtId="43">
      <sharedItems containsSemiMixedTypes="0" containsString="0" containsNumber="1" minValue="0" maxValue="6250"/>
    </cacheField>
    <cacheField name="VAT on Base PC" numFmtId="43">
      <sharedItems containsSemiMixedTypes="0" containsString="0" containsNumber="1" minValue="0" maxValue="1250"/>
    </cacheField>
    <cacheField name="SF on Base PC" numFmtId="43">
      <sharedItems containsSemiMixedTypes="0" containsString="0" containsNumber="1" minValue="0" maxValue="6250"/>
    </cacheField>
    <cacheField name="VAT on SF on Base PC" numFmtId="43">
      <sharedItems containsSemiMixedTypes="0" containsString="0" containsNumber="1" minValue="0" maxValue="1250"/>
    </cacheField>
    <cacheField name="Total Profit Costs (inc SF and VAT)" numFmtId="43">
      <sharedItems containsSemiMixedTypes="0" containsString="0" containsNumber="1" minValue="0" maxValue="15000"/>
    </cacheField>
    <cacheField name="Counsel's Base Fees" numFmtId="43">
      <sharedItems containsString="0" containsBlank="1" containsNumber="1" containsInteger="1" minValue="4500" maxValue="20000"/>
    </cacheField>
    <cacheField name="VAT on Base Counsel Fees" numFmtId="43">
      <sharedItems containsSemiMixedTypes="0" containsString="0" containsNumber="1" containsInteger="1" minValue="0" maxValue="4000"/>
    </cacheField>
    <cacheField name="Counsel's SF" numFmtId="43">
      <sharedItems containsSemiMixedTypes="0" containsString="0" containsNumber="1" containsInteger="1" minValue="0" maxValue="10000"/>
    </cacheField>
    <cacheField name="VAT on Counsel's SF" numFmtId="43">
      <sharedItems containsSemiMixedTypes="0" containsString="0" containsNumber="1" containsInteger="1" minValue="0" maxValue="2000"/>
    </cacheField>
    <cacheField name="Total Counsel Fees (inc SF and VAT)" numFmtId="43">
      <sharedItems containsSemiMixedTypes="0" containsString="0" containsNumber="1" containsInteger="1" minValue="0" maxValue="36000"/>
    </cacheField>
    <cacheField name="Other Disbs" numFmtId="43">
      <sharedItems containsString="0" containsBlank="1" containsNumber="1" containsInteger="1" minValue="500" maxValue="3500"/>
    </cacheField>
    <cacheField name="VAT On Other Disbs" numFmtId="43">
      <sharedItems containsNonDate="0" containsString="0" containsBlank="1"/>
    </cacheField>
    <cacheField name="Total Other Disbs (inc VAT)" numFmtId="43">
      <sharedItems containsSemiMixedTypes="0" containsString="0" containsNumber="1" containsInteger="1" minValue="0" maxValue="3500"/>
    </cacheField>
    <cacheField name="ATE Premium" numFmtId="43">
      <sharedItems containsString="0" containsBlank="1" containsNumber="1" containsInteger="1" minValue="15000" maxValue="15000"/>
    </cacheField>
    <cacheField name="Total Base Costs" numFmtId="43">
      <sharedItems containsSemiMixedTypes="0" containsString="0" containsNumber="1" minValue="0" maxValue="20000"/>
    </cacheField>
    <cacheField name="Total VAT" numFmtId="43">
      <sharedItems containsSemiMixedTypes="0" containsString="0" containsNumber="1" minValue="0" maxValue="6000"/>
    </cacheField>
    <cacheField name="Total PC" numFmtId="43">
      <sharedItems containsSemiMixedTypes="0" containsString="0" containsNumber="1" minValue="0" maxValue="12500"/>
    </cacheField>
    <cacheField name="Total Disbs" numFmtId="43">
      <sharedItems containsSemiMixedTypes="0" containsString="0" containsNumber="1" containsInteger="1" minValue="0" maxValue="30000"/>
    </cacheField>
    <cacheField name="Total Costs" numFmtId="43">
      <sharedItems containsSemiMixedTypes="0" containsString="0" containsNumber="1" minValue="24.763542562338781" maxValue="3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x v="0"/>
    <m/>
    <s v="BP1"/>
    <s v="Costs of BP &amp; Partners - pre CFA - VAT at 17.5%"/>
    <x v="0"/>
    <x v="0"/>
    <x v="0"/>
    <x v="0"/>
    <x v="0"/>
    <x v="0"/>
    <x v="0"/>
    <x v="0"/>
    <x v="0"/>
    <m/>
    <m/>
    <x v="0"/>
    <s v="Partner (Grade A)"/>
    <x v="0"/>
    <m/>
    <m/>
    <x v="0"/>
    <n v="318.75"/>
    <n v="1"/>
    <x v="0"/>
    <x v="0"/>
    <n v="0"/>
    <n v="0.17499999999999999"/>
    <n v="223.125"/>
    <x v="0"/>
    <s v="JC10"/>
    <s v="A101"/>
    <n v="10"/>
    <m/>
    <n v="1275"/>
    <n v="223.125"/>
    <n v="0"/>
    <n v="0"/>
    <n v="1498.125"/>
    <m/>
    <n v="0"/>
    <n v="0"/>
    <n v="0"/>
    <n v="0"/>
    <m/>
    <m/>
    <n v="0"/>
    <m/>
    <n v="1275"/>
    <n v="223.125"/>
    <n v="1275"/>
    <n v="0"/>
    <n v="1498.125"/>
    <x v="0"/>
  </r>
  <r>
    <x v="1"/>
    <m/>
    <s v="BP1"/>
    <s v="Costs of BP &amp; Partners - pre CFA - VAT at 17.5%"/>
    <x v="1"/>
    <x v="0"/>
    <x v="0"/>
    <x v="1"/>
    <x v="0"/>
    <x v="0"/>
    <x v="0"/>
    <x v="0"/>
    <x v="0"/>
    <m/>
    <m/>
    <x v="0"/>
    <s v="Partner (Grade A)"/>
    <x v="0"/>
    <m/>
    <m/>
    <x v="1"/>
    <n v="318.75"/>
    <n v="1"/>
    <x v="1"/>
    <x v="0"/>
    <n v="0"/>
    <n v="0.17499999999999999"/>
    <n v="278.90625"/>
    <x v="0"/>
    <s v="JC10"/>
    <s v="A102"/>
    <n v="11"/>
    <m/>
    <n v="1593.75"/>
    <n v="278.90625"/>
    <n v="0"/>
    <n v="0"/>
    <n v="1872.65625"/>
    <m/>
    <n v="0"/>
    <n v="0"/>
    <n v="0"/>
    <n v="0"/>
    <m/>
    <m/>
    <n v="0"/>
    <m/>
    <n v="1593.75"/>
    <n v="278.90625"/>
    <n v="1593.75"/>
    <n v="0"/>
    <n v="1872.65625"/>
    <x v="0"/>
  </r>
  <r>
    <x v="2"/>
    <m/>
    <s v="BP1"/>
    <s v="Costs of BP &amp; Partners - pre CFA - VAT at 17.5%"/>
    <x v="2"/>
    <x v="0"/>
    <x v="1"/>
    <x v="2"/>
    <x v="0"/>
    <x v="0"/>
    <x v="0"/>
    <x v="0"/>
    <x v="0"/>
    <m/>
    <m/>
    <x v="0"/>
    <s v="Partner (Grade A)"/>
    <x v="0"/>
    <m/>
    <m/>
    <x v="2"/>
    <n v="318.75"/>
    <n v="1"/>
    <x v="2"/>
    <x v="0"/>
    <n v="0"/>
    <n v="0.17499999999999999"/>
    <n v="27.890625"/>
    <x v="0"/>
    <s v="JC20"/>
    <s v="A103"/>
    <n v="12"/>
    <m/>
    <n v="159.375"/>
    <n v="27.890625"/>
    <n v="0"/>
    <n v="0"/>
    <n v="187.265625"/>
    <m/>
    <n v="0"/>
    <n v="0"/>
    <n v="0"/>
    <n v="0"/>
    <m/>
    <m/>
    <n v="0"/>
    <m/>
    <n v="159.375"/>
    <n v="27.890625"/>
    <n v="159.375"/>
    <n v="0"/>
    <n v="187.265625"/>
    <x v="0"/>
  </r>
  <r>
    <x v="3"/>
    <m/>
    <s v="BP1"/>
    <s v="Costs of BP &amp; Partners - pre CFA - VAT at 17.5%"/>
    <x v="3"/>
    <x v="0"/>
    <x v="1"/>
    <x v="3"/>
    <x v="0"/>
    <x v="0"/>
    <x v="0"/>
    <x v="0"/>
    <x v="0"/>
    <m/>
    <m/>
    <x v="1"/>
    <s v="Solicitor (Grade C)"/>
    <x v="1"/>
    <m/>
    <m/>
    <x v="3"/>
    <n v="130"/>
    <n v="1"/>
    <x v="3"/>
    <x v="0"/>
    <n v="0"/>
    <n v="0.17499999999999999"/>
    <n v="68.25"/>
    <x v="0"/>
    <s v="JC20"/>
    <s v="A104"/>
    <n v="13"/>
    <m/>
    <n v="390"/>
    <n v="68.25"/>
    <n v="0"/>
    <n v="0"/>
    <n v="458.25"/>
    <m/>
    <n v="0"/>
    <n v="0"/>
    <n v="0"/>
    <n v="0"/>
    <m/>
    <m/>
    <n v="0"/>
    <m/>
    <n v="390"/>
    <n v="68.25"/>
    <n v="390"/>
    <n v="0"/>
    <n v="458.25"/>
    <x v="0"/>
  </r>
  <r>
    <x v="4"/>
    <m/>
    <s v="BP2"/>
    <s v="Costs of BP &amp; Partners - pre CFA - VAT at 20%"/>
    <x v="4"/>
    <x v="0"/>
    <x v="1"/>
    <x v="4"/>
    <x v="0"/>
    <x v="0"/>
    <x v="0"/>
    <x v="0"/>
    <x v="0"/>
    <m/>
    <m/>
    <x v="2"/>
    <s v="Trainee Solicitor"/>
    <x v="2"/>
    <m/>
    <m/>
    <x v="4"/>
    <n v="110.5"/>
    <n v="1"/>
    <x v="4"/>
    <x v="0"/>
    <n v="0"/>
    <n v="0.2"/>
    <n v="4.4200000000000008"/>
    <x v="0"/>
    <s v="JC20"/>
    <s v="A105"/>
    <n v="8"/>
    <m/>
    <n v="22.1"/>
    <n v="4.4200000000000008"/>
    <n v="0"/>
    <n v="0"/>
    <n v="26.520000000000003"/>
    <m/>
    <n v="0"/>
    <n v="0"/>
    <n v="0"/>
    <n v="0"/>
    <m/>
    <m/>
    <n v="0"/>
    <m/>
    <n v="22.1"/>
    <n v="4.4200000000000008"/>
    <n v="22.1"/>
    <n v="0"/>
    <n v="26.520000000000003"/>
    <x v="0"/>
  </r>
  <r>
    <x v="5"/>
    <m/>
    <s v="CACFA"/>
    <s v="Costs of CA &amp; Associates - Funded under CFA dated 1/9/12 - VAT at 20%"/>
    <x v="5"/>
    <x v="1"/>
    <x v="2"/>
    <x v="5"/>
    <x v="0"/>
    <x v="1"/>
    <x v="1"/>
    <x v="0"/>
    <x v="0"/>
    <m/>
    <m/>
    <x v="3"/>
    <s v="Solicitor (Grade C)"/>
    <x v="1"/>
    <m/>
    <m/>
    <x v="5"/>
    <n v="170"/>
    <n v="1"/>
    <x v="5"/>
    <x v="0"/>
    <n v="1"/>
    <n v="0.2"/>
    <n v="408"/>
    <x v="1"/>
    <s v="JD20"/>
    <s v="A106"/>
    <n v="3"/>
    <m/>
    <n v="1020"/>
    <n v="204"/>
    <n v="1020"/>
    <n v="204"/>
    <n v="2448"/>
    <m/>
    <n v="0"/>
    <n v="0"/>
    <n v="0"/>
    <n v="0"/>
    <m/>
    <m/>
    <n v="0"/>
    <m/>
    <n v="1020"/>
    <n v="408"/>
    <n v="2040"/>
    <n v="0"/>
    <n v="2448"/>
    <x v="1"/>
  </r>
  <r>
    <x v="6"/>
    <m/>
    <s v="CACFA"/>
    <s v="Costs of CA &amp; Associates - Funded under CFA dated 1/9/12 - VAT at 20%"/>
    <x v="6"/>
    <x v="1"/>
    <x v="2"/>
    <x v="6"/>
    <x v="0"/>
    <x v="1"/>
    <x v="1"/>
    <x v="0"/>
    <x v="0"/>
    <m/>
    <m/>
    <x v="3"/>
    <s v="Solicitor (Grade C)"/>
    <x v="1"/>
    <m/>
    <m/>
    <x v="1"/>
    <n v="170"/>
    <n v="1"/>
    <x v="6"/>
    <x v="0"/>
    <n v="1"/>
    <n v="0.2"/>
    <n v="340"/>
    <x v="1"/>
    <s v="JD20"/>
    <s v="A107"/>
    <n v="6"/>
    <m/>
    <n v="850"/>
    <n v="170"/>
    <n v="850"/>
    <n v="170"/>
    <n v="2040"/>
    <m/>
    <n v="0"/>
    <n v="0"/>
    <n v="0"/>
    <n v="0"/>
    <m/>
    <m/>
    <n v="0"/>
    <m/>
    <n v="850"/>
    <n v="340"/>
    <n v="1700"/>
    <n v="0"/>
    <n v="2040"/>
    <x v="1"/>
  </r>
  <r>
    <x v="7"/>
    <m/>
    <s v="CACFA"/>
    <s v="Costs of CA &amp; Associates - Funded under CFA dated 1/9/12 - VAT at 20%"/>
    <x v="7"/>
    <x v="1"/>
    <x v="2"/>
    <x v="7"/>
    <x v="0"/>
    <x v="1"/>
    <x v="1"/>
    <x v="0"/>
    <x v="0"/>
    <m/>
    <m/>
    <x v="0"/>
    <s v="Partner (Grade A)"/>
    <x v="0"/>
    <m/>
    <m/>
    <x v="5"/>
    <n v="318.75"/>
    <n v="1"/>
    <x v="7"/>
    <x v="0"/>
    <n v="1"/>
    <n v="0.2"/>
    <n v="765"/>
    <x v="1"/>
    <s v="JD20"/>
    <s v="A108"/>
    <n v="7"/>
    <m/>
    <n v="1912.5"/>
    <n v="382.5"/>
    <n v="1912.5"/>
    <n v="382.5"/>
    <n v="4590"/>
    <m/>
    <n v="0"/>
    <n v="0"/>
    <n v="0"/>
    <n v="0"/>
    <m/>
    <m/>
    <n v="0"/>
    <m/>
    <n v="1912.5"/>
    <n v="765"/>
    <n v="3825"/>
    <n v="0"/>
    <n v="4590"/>
    <x v="1"/>
  </r>
  <r>
    <x v="8"/>
    <m/>
    <s v="CACFA"/>
    <s v="Costs of CA &amp; Associates - Funded under CFA dated 1/9/12 - VAT at 20%"/>
    <x v="8"/>
    <x v="1"/>
    <x v="2"/>
    <x v="8"/>
    <x v="0"/>
    <x v="1"/>
    <x v="1"/>
    <x v="0"/>
    <x v="0"/>
    <m/>
    <m/>
    <x v="3"/>
    <s v="Solicitor (Grade C)"/>
    <x v="1"/>
    <m/>
    <m/>
    <x v="3"/>
    <n v="170"/>
    <n v="1"/>
    <x v="8"/>
    <x v="0"/>
    <n v="1"/>
    <n v="0.2"/>
    <n v="204"/>
    <x v="1"/>
    <s v="JD20"/>
    <s v="A109"/>
    <n v="13"/>
    <m/>
    <n v="510"/>
    <n v="102"/>
    <n v="510"/>
    <n v="102"/>
    <n v="1224"/>
    <m/>
    <n v="0"/>
    <n v="0"/>
    <n v="0"/>
    <n v="0"/>
    <m/>
    <m/>
    <n v="0"/>
    <m/>
    <n v="510"/>
    <n v="204"/>
    <n v="1020"/>
    <n v="0"/>
    <n v="1224"/>
    <x v="1"/>
  </r>
  <r>
    <x v="9"/>
    <m/>
    <s v="CACFA"/>
    <s v="Costs of CA &amp; Associates - Funded under CFA dated 1/9/12 - VAT at 20%"/>
    <x v="9"/>
    <x v="1"/>
    <x v="2"/>
    <x v="9"/>
    <x v="0"/>
    <x v="1"/>
    <x v="1"/>
    <x v="0"/>
    <x v="0"/>
    <m/>
    <m/>
    <x v="3"/>
    <s v="Solicitor (Grade C)"/>
    <x v="1"/>
    <m/>
    <m/>
    <x v="0"/>
    <n v="170"/>
    <n v="1"/>
    <x v="9"/>
    <x v="0"/>
    <n v="1"/>
    <n v="0.2"/>
    <n v="272"/>
    <x v="1"/>
    <s v="JD20"/>
    <s v="A110"/>
    <n v="14"/>
    <m/>
    <n v="680"/>
    <n v="136"/>
    <n v="680"/>
    <n v="136"/>
    <n v="1632"/>
    <m/>
    <n v="0"/>
    <n v="0"/>
    <n v="0"/>
    <n v="0"/>
    <m/>
    <m/>
    <n v="0"/>
    <m/>
    <n v="680"/>
    <n v="272"/>
    <n v="1360"/>
    <n v="0"/>
    <n v="1632"/>
    <x v="1"/>
  </r>
  <r>
    <x v="10"/>
    <m/>
    <s v="BP2"/>
    <s v="Costs of BP &amp; Partners - pre CFA - VAT at 20%"/>
    <x v="10"/>
    <x v="2"/>
    <x v="3"/>
    <x v="0"/>
    <x v="0"/>
    <x v="0"/>
    <x v="2"/>
    <x v="0"/>
    <x v="0"/>
    <m/>
    <m/>
    <x v="2"/>
    <s v="Trainee Solicitor"/>
    <x v="2"/>
    <m/>
    <m/>
    <x v="3"/>
    <n v="110.5"/>
    <n v="1"/>
    <x v="10"/>
    <x v="0"/>
    <n v="0"/>
    <n v="0.2"/>
    <n v="66.3"/>
    <x v="2"/>
    <s v="JE10"/>
    <s v="A101"/>
    <n v="10"/>
    <m/>
    <n v="331.5"/>
    <n v="66.3"/>
    <n v="0"/>
    <n v="0"/>
    <n v="397.8"/>
    <m/>
    <n v="0"/>
    <n v="0"/>
    <n v="0"/>
    <n v="0"/>
    <m/>
    <m/>
    <n v="0"/>
    <m/>
    <n v="331.5"/>
    <n v="66.3"/>
    <n v="331.5"/>
    <n v="0"/>
    <n v="397.8"/>
    <x v="2"/>
  </r>
  <r>
    <x v="11"/>
    <m/>
    <s v="BP2"/>
    <s v="Costs of BP &amp; Partners - pre CFA - VAT at 20%"/>
    <x v="11"/>
    <x v="2"/>
    <x v="3"/>
    <x v="1"/>
    <x v="0"/>
    <x v="0"/>
    <x v="2"/>
    <x v="0"/>
    <x v="0"/>
    <m/>
    <m/>
    <x v="3"/>
    <s v="Solicitor (Grade C)"/>
    <x v="1"/>
    <m/>
    <m/>
    <x v="4"/>
    <n v="170"/>
    <n v="1"/>
    <x v="11"/>
    <x v="0"/>
    <n v="0"/>
    <n v="0.2"/>
    <n v="6.8000000000000007"/>
    <x v="2"/>
    <s v="JE10"/>
    <s v="A102"/>
    <n v="11"/>
    <m/>
    <n v="34"/>
    <n v="6.8000000000000007"/>
    <n v="0"/>
    <n v="0"/>
    <n v="40.799999999999997"/>
    <m/>
    <n v="0"/>
    <n v="0"/>
    <n v="0"/>
    <n v="0"/>
    <m/>
    <m/>
    <n v="0"/>
    <m/>
    <n v="34"/>
    <n v="6.8000000000000007"/>
    <n v="34"/>
    <n v="0"/>
    <n v="40.799999999999997"/>
    <x v="2"/>
  </r>
  <r>
    <x v="12"/>
    <m/>
    <s v="BP2"/>
    <s v="Costs of BP &amp; Partners - pre CFA - VAT at 20%"/>
    <x v="12"/>
    <x v="2"/>
    <x v="3"/>
    <x v="2"/>
    <x v="0"/>
    <x v="0"/>
    <x v="2"/>
    <x v="0"/>
    <x v="0"/>
    <m/>
    <m/>
    <x v="3"/>
    <s v="Solicitor (Grade C)"/>
    <x v="1"/>
    <m/>
    <m/>
    <x v="0"/>
    <n v="170"/>
    <n v="1"/>
    <x v="9"/>
    <x v="0"/>
    <n v="0"/>
    <n v="0.2"/>
    <n v="136"/>
    <x v="2"/>
    <s v="JE10"/>
    <s v="A103"/>
    <n v="12"/>
    <m/>
    <n v="680"/>
    <n v="136"/>
    <n v="0"/>
    <n v="0"/>
    <n v="816"/>
    <m/>
    <n v="0"/>
    <n v="0"/>
    <n v="0"/>
    <n v="0"/>
    <m/>
    <m/>
    <n v="0"/>
    <m/>
    <n v="680"/>
    <n v="136"/>
    <n v="680"/>
    <n v="0"/>
    <n v="816"/>
    <x v="2"/>
  </r>
  <r>
    <x v="13"/>
    <m/>
    <s v="BPCFA"/>
    <s v="Costs of BP &amp; Partners - Funded under CFA dated 8/8/12 - VAT at 20%"/>
    <x v="13"/>
    <x v="2"/>
    <x v="3"/>
    <x v="3"/>
    <x v="0"/>
    <x v="0"/>
    <x v="2"/>
    <x v="0"/>
    <x v="0"/>
    <m/>
    <m/>
    <x v="2"/>
    <s v="Trainee Solicitor"/>
    <x v="2"/>
    <m/>
    <m/>
    <x v="5"/>
    <n v="110.5"/>
    <n v="1"/>
    <x v="12"/>
    <x v="0"/>
    <n v="0.54"/>
    <n v="0.2"/>
    <n v="204.20400000000001"/>
    <x v="2"/>
    <s v="JE10"/>
    <s v="A104"/>
    <n v="13"/>
    <m/>
    <n v="663"/>
    <n v="132.6"/>
    <n v="358.02000000000004"/>
    <n v="71.604000000000013"/>
    <n v="1225.2240000000002"/>
    <m/>
    <n v="0"/>
    <n v="0"/>
    <n v="0"/>
    <n v="0"/>
    <m/>
    <m/>
    <n v="0"/>
    <m/>
    <n v="663"/>
    <n v="204.20400000000001"/>
    <n v="1021.02"/>
    <n v="0"/>
    <n v="1225.2239999999999"/>
    <x v="2"/>
  </r>
  <r>
    <x v="14"/>
    <m/>
    <s v="BPCFA"/>
    <s v="Costs of BP &amp; Partners - Funded under CFA dated 8/8/12 - VAT at 20%"/>
    <x v="14"/>
    <x v="2"/>
    <x v="3"/>
    <x v="10"/>
    <x v="1"/>
    <x v="0"/>
    <x v="2"/>
    <x v="0"/>
    <x v="0"/>
    <m/>
    <m/>
    <x v="4"/>
    <e v="#N/A"/>
    <x v="3"/>
    <m/>
    <m/>
    <x v="6"/>
    <n v="0"/>
    <n v="1"/>
    <x v="13"/>
    <x v="1"/>
    <n v="0.54"/>
    <n v="0.2"/>
    <n v="0"/>
    <x v="2"/>
    <s v="JE10"/>
    <m/>
    <e v="#N/A"/>
    <s v="x117"/>
    <n v="0"/>
    <n v="0"/>
    <n v="0"/>
    <n v="0"/>
    <n v="0"/>
    <m/>
    <n v="0"/>
    <n v="0"/>
    <n v="0"/>
    <n v="0"/>
    <n v="500"/>
    <m/>
    <n v="500"/>
    <m/>
    <n v="500"/>
    <n v="0"/>
    <n v="0"/>
    <n v="500"/>
    <n v="500"/>
    <x v="2"/>
  </r>
  <r>
    <x v="15"/>
    <m/>
    <s v="CA"/>
    <s v="Costs of CA &amp; Associates - Pre CFA - VAT at 20%"/>
    <x v="15"/>
    <x v="3"/>
    <x v="4"/>
    <x v="5"/>
    <x v="0"/>
    <x v="1"/>
    <x v="3"/>
    <x v="0"/>
    <x v="0"/>
    <m/>
    <m/>
    <x v="0"/>
    <s v="Partner (Grade A)"/>
    <x v="0"/>
    <m/>
    <m/>
    <x v="0"/>
    <n v="318.75"/>
    <n v="0.60694957260634264"/>
    <x v="14"/>
    <x v="0"/>
    <n v="0"/>
    <n v="0.2"/>
    <n v="154.77214101461738"/>
    <x v="3"/>
    <s v="JF10"/>
    <s v="A106"/>
    <n v="3"/>
    <m/>
    <n v="773.86070507308682"/>
    <n v="154.77214101461738"/>
    <n v="0"/>
    <n v="0"/>
    <n v="928.63284608770414"/>
    <m/>
    <n v="0"/>
    <n v="0"/>
    <n v="0"/>
    <n v="0"/>
    <m/>
    <m/>
    <n v="0"/>
    <m/>
    <n v="773.86070507308682"/>
    <n v="154.77214101461738"/>
    <n v="773.86070507308682"/>
    <n v="0"/>
    <n v="928.63284608770414"/>
    <x v="3"/>
  </r>
  <r>
    <x v="16"/>
    <m/>
    <s v="CA"/>
    <s v="Costs of CA &amp; Associates - Pre CFA - VAT at 20%"/>
    <x v="16"/>
    <x v="3"/>
    <x v="4"/>
    <x v="6"/>
    <x v="0"/>
    <x v="1"/>
    <x v="3"/>
    <x v="0"/>
    <x v="0"/>
    <m/>
    <m/>
    <x v="0"/>
    <s v="Partner (Grade A)"/>
    <x v="0"/>
    <m/>
    <m/>
    <x v="7"/>
    <n v="318.75"/>
    <n v="0.60694957260634264"/>
    <x v="15"/>
    <x v="0"/>
    <n v="0"/>
    <n v="0.2"/>
    <n v="270.85124677558042"/>
    <x v="3"/>
    <s v="JF10"/>
    <s v="A107"/>
    <n v="6"/>
    <m/>
    <n v="1354.2562338779021"/>
    <n v="270.85124677558042"/>
    <n v="0"/>
    <n v="0"/>
    <n v="1625.1074806534825"/>
    <m/>
    <n v="0"/>
    <n v="0"/>
    <n v="0"/>
    <n v="0"/>
    <m/>
    <m/>
    <n v="0"/>
    <m/>
    <n v="1354.2562338779021"/>
    <n v="270.85124677558042"/>
    <n v="1354.2562338779021"/>
    <n v="0"/>
    <n v="1625.1074806534825"/>
    <x v="3"/>
  </r>
  <r>
    <x v="17"/>
    <m/>
    <s v="CA"/>
    <s v="Costs of CA &amp; Associates - Pre CFA - VAT at 20%"/>
    <x v="17"/>
    <x v="3"/>
    <x v="4"/>
    <x v="7"/>
    <x v="0"/>
    <x v="1"/>
    <x v="3"/>
    <x v="0"/>
    <x v="0"/>
    <m/>
    <m/>
    <x v="2"/>
    <s v="Trainee Solicitor"/>
    <x v="2"/>
    <m/>
    <m/>
    <x v="1"/>
    <n v="110.5"/>
    <n v="0.60694957260634264"/>
    <x v="16"/>
    <x v="0"/>
    <n v="0"/>
    <n v="0.2"/>
    <n v="67.067927773000861"/>
    <x v="3"/>
    <s v="JF10"/>
    <s v="A108"/>
    <n v="7"/>
    <m/>
    <n v="335.3396388650043"/>
    <n v="67.067927773000861"/>
    <n v="0"/>
    <n v="0"/>
    <n v="402.40756663800516"/>
    <m/>
    <n v="0"/>
    <n v="0"/>
    <n v="0"/>
    <n v="0"/>
    <m/>
    <m/>
    <n v="0"/>
    <m/>
    <n v="335.3396388650043"/>
    <n v="67.067927773000861"/>
    <n v="335.3396388650043"/>
    <n v="0"/>
    <n v="402.40756663800516"/>
    <x v="3"/>
  </r>
  <r>
    <x v="18"/>
    <m/>
    <s v="CACFA"/>
    <s v="Costs of CA &amp; Associates - Funded under CFA dated 1/9/12 - VAT at 20%"/>
    <x v="18"/>
    <x v="3"/>
    <x v="4"/>
    <x v="8"/>
    <x v="0"/>
    <x v="1"/>
    <x v="3"/>
    <x v="0"/>
    <x v="0"/>
    <m/>
    <m/>
    <x v="0"/>
    <s v="Partner (Grade A)"/>
    <x v="0"/>
    <m/>
    <m/>
    <x v="0"/>
    <n v="318.75"/>
    <n v="1"/>
    <x v="0"/>
    <x v="0"/>
    <n v="1"/>
    <n v="0.2"/>
    <n v="510"/>
    <x v="3"/>
    <s v="JF10"/>
    <s v="A109"/>
    <n v="13"/>
    <m/>
    <n v="1275"/>
    <n v="255"/>
    <n v="1275"/>
    <n v="255"/>
    <n v="3060"/>
    <m/>
    <n v="0"/>
    <n v="0"/>
    <n v="0"/>
    <n v="0"/>
    <m/>
    <m/>
    <n v="0"/>
    <m/>
    <n v="1275"/>
    <n v="510"/>
    <n v="2550"/>
    <n v="0"/>
    <n v="3060"/>
    <x v="3"/>
  </r>
  <r>
    <x v="19"/>
    <m/>
    <s v="CACFA"/>
    <s v="Costs of CA &amp; Associates - Funded under CFA dated 1/9/12 - VAT at 20%"/>
    <x v="19"/>
    <x v="4"/>
    <x v="5"/>
    <x v="9"/>
    <x v="0"/>
    <x v="1"/>
    <x v="4"/>
    <x v="0"/>
    <x v="0"/>
    <m/>
    <m/>
    <x v="2"/>
    <s v="Trainee Solicitor"/>
    <x v="2"/>
    <m/>
    <m/>
    <x v="1"/>
    <n v="110.5"/>
    <n v="1"/>
    <x v="17"/>
    <x v="0"/>
    <n v="1"/>
    <n v="0.2"/>
    <n v="221"/>
    <x v="4"/>
    <s v="JG10"/>
    <s v="A110"/>
    <n v="14"/>
    <m/>
    <n v="552.5"/>
    <n v="110.5"/>
    <n v="552.5"/>
    <n v="110.5"/>
    <n v="1326"/>
    <m/>
    <n v="0"/>
    <n v="0"/>
    <n v="0"/>
    <n v="0"/>
    <m/>
    <m/>
    <n v="0"/>
    <m/>
    <n v="552.5"/>
    <n v="221"/>
    <n v="1105"/>
    <n v="0"/>
    <n v="1326"/>
    <x v="4"/>
  </r>
  <r>
    <x v="20"/>
    <m/>
    <s v="CACFA"/>
    <s v="Costs of CA &amp; Associates - Funded under CFA dated 1/9/12 - VAT at 20%"/>
    <x v="20"/>
    <x v="4"/>
    <x v="5"/>
    <x v="0"/>
    <x v="0"/>
    <x v="1"/>
    <x v="4"/>
    <x v="0"/>
    <x v="0"/>
    <m/>
    <m/>
    <x v="3"/>
    <s v="Solicitor (Grade C)"/>
    <x v="1"/>
    <m/>
    <m/>
    <x v="5"/>
    <n v="170"/>
    <n v="1"/>
    <x v="5"/>
    <x v="0"/>
    <n v="1"/>
    <n v="0.2"/>
    <n v="408"/>
    <x v="4"/>
    <s v="JG10"/>
    <s v="A101"/>
    <n v="10"/>
    <m/>
    <n v="1020"/>
    <n v="204"/>
    <n v="1020"/>
    <n v="204"/>
    <n v="2448"/>
    <m/>
    <n v="0"/>
    <n v="0"/>
    <n v="0"/>
    <n v="0"/>
    <m/>
    <m/>
    <n v="0"/>
    <m/>
    <n v="1020"/>
    <n v="408"/>
    <n v="2040"/>
    <n v="0"/>
    <n v="2448"/>
    <x v="4"/>
  </r>
  <r>
    <x v="21"/>
    <m/>
    <s v="CACFA"/>
    <s v="Costs of CA &amp; Associates - Funded under CFA dated 1/9/12 - VAT at 20%"/>
    <x v="21"/>
    <x v="4"/>
    <x v="5"/>
    <x v="1"/>
    <x v="0"/>
    <x v="1"/>
    <x v="4"/>
    <x v="0"/>
    <x v="0"/>
    <m/>
    <m/>
    <x v="3"/>
    <s v="Solicitor (Grade C)"/>
    <x v="1"/>
    <m/>
    <m/>
    <x v="1"/>
    <n v="170"/>
    <n v="1"/>
    <x v="6"/>
    <x v="0"/>
    <n v="1"/>
    <n v="0.2"/>
    <n v="340"/>
    <x v="4"/>
    <s v="JG10"/>
    <s v="A102"/>
    <n v="11"/>
    <m/>
    <n v="850"/>
    <n v="170"/>
    <n v="850"/>
    <n v="170"/>
    <n v="2040"/>
    <m/>
    <n v="0"/>
    <n v="0"/>
    <n v="0"/>
    <n v="0"/>
    <m/>
    <m/>
    <n v="0"/>
    <m/>
    <n v="850"/>
    <n v="340"/>
    <n v="1700"/>
    <n v="0"/>
    <n v="2040"/>
    <x v="4"/>
  </r>
  <r>
    <x v="22"/>
    <m/>
    <s v="CACFA"/>
    <s v="Costs of CA &amp; Associates - Funded under CFA dated 1/9/12 - VAT at 20%"/>
    <x v="22"/>
    <x v="4"/>
    <x v="5"/>
    <x v="2"/>
    <x v="0"/>
    <x v="1"/>
    <x v="4"/>
    <x v="0"/>
    <x v="0"/>
    <m/>
    <m/>
    <x v="3"/>
    <s v="Solicitor (Grade C)"/>
    <x v="1"/>
    <m/>
    <m/>
    <x v="4"/>
    <n v="170"/>
    <n v="1"/>
    <x v="11"/>
    <x v="0"/>
    <n v="1"/>
    <n v="0.2"/>
    <n v="13.600000000000001"/>
    <x v="4"/>
    <s v="JG10"/>
    <s v="A103"/>
    <n v="12"/>
    <m/>
    <n v="34"/>
    <n v="6.8000000000000007"/>
    <n v="34"/>
    <n v="6.8000000000000007"/>
    <n v="81.599999999999994"/>
    <m/>
    <n v="0"/>
    <n v="0"/>
    <n v="0"/>
    <n v="0"/>
    <m/>
    <m/>
    <n v="0"/>
    <m/>
    <n v="34"/>
    <n v="13.600000000000001"/>
    <n v="68"/>
    <n v="0"/>
    <n v="81.599999999999994"/>
    <x v="4"/>
  </r>
  <r>
    <x v="23"/>
    <m/>
    <s v="CACFA"/>
    <s v="Costs of CA &amp; Associates - Funded under CFA dated 1/9/12 - VAT at 20%"/>
    <x v="23"/>
    <x v="4"/>
    <x v="5"/>
    <x v="3"/>
    <x v="0"/>
    <x v="1"/>
    <x v="4"/>
    <x v="0"/>
    <x v="0"/>
    <m/>
    <m/>
    <x v="3"/>
    <s v="Solicitor (Grade C)"/>
    <x v="1"/>
    <m/>
    <m/>
    <x v="7"/>
    <n v="170"/>
    <n v="1"/>
    <x v="18"/>
    <x v="0"/>
    <n v="1"/>
    <n v="0.2"/>
    <n v="476"/>
    <x v="4"/>
    <s v="JG10"/>
    <s v="A104"/>
    <n v="13"/>
    <m/>
    <n v="1190"/>
    <n v="238"/>
    <n v="1190"/>
    <n v="238"/>
    <n v="2856"/>
    <m/>
    <n v="0"/>
    <n v="0"/>
    <n v="0"/>
    <n v="0"/>
    <m/>
    <m/>
    <n v="0"/>
    <m/>
    <n v="1190"/>
    <n v="476"/>
    <n v="2380"/>
    <n v="0"/>
    <n v="2856"/>
    <x v="4"/>
  </r>
  <r>
    <x v="24"/>
    <m/>
    <s v="CACFA"/>
    <s v="Costs of CA &amp; Associates - Funded under CFA dated 1/9/12 - VAT at 20%"/>
    <x v="24"/>
    <x v="5"/>
    <x v="6"/>
    <x v="4"/>
    <x v="0"/>
    <x v="1"/>
    <x v="5"/>
    <x v="0"/>
    <x v="0"/>
    <m/>
    <m/>
    <x v="3"/>
    <s v="Solicitor (Grade C)"/>
    <x v="1"/>
    <m/>
    <m/>
    <x v="8"/>
    <n v="170"/>
    <n v="1"/>
    <x v="19"/>
    <x v="0"/>
    <n v="1"/>
    <n v="0.2"/>
    <n v="136"/>
    <x v="5"/>
    <s v="JH10"/>
    <s v="A105"/>
    <n v="8"/>
    <m/>
    <n v="340"/>
    <n v="68"/>
    <n v="340"/>
    <n v="68"/>
    <n v="816"/>
    <m/>
    <n v="0"/>
    <n v="0"/>
    <n v="0"/>
    <n v="0"/>
    <m/>
    <m/>
    <n v="0"/>
    <m/>
    <n v="340"/>
    <n v="136"/>
    <n v="680"/>
    <n v="0"/>
    <n v="816"/>
    <x v="5"/>
  </r>
  <r>
    <x v="25"/>
    <m/>
    <s v="CACFA"/>
    <s v="Costs of CA &amp; Associates - Funded under CFA dated 1/9/12 - VAT at 20%"/>
    <x v="25"/>
    <x v="5"/>
    <x v="6"/>
    <x v="5"/>
    <x v="0"/>
    <x v="1"/>
    <x v="5"/>
    <x v="0"/>
    <x v="0"/>
    <m/>
    <m/>
    <x v="3"/>
    <s v="Solicitor (Grade C)"/>
    <x v="1"/>
    <m/>
    <m/>
    <x v="2"/>
    <n v="170"/>
    <n v="1"/>
    <x v="20"/>
    <x v="0"/>
    <n v="1"/>
    <n v="0.2"/>
    <n v="34"/>
    <x v="5"/>
    <s v="JH10"/>
    <s v="A106"/>
    <n v="3"/>
    <m/>
    <n v="85"/>
    <n v="17"/>
    <n v="85"/>
    <n v="17"/>
    <n v="204"/>
    <m/>
    <n v="0"/>
    <n v="0"/>
    <n v="0"/>
    <n v="0"/>
    <m/>
    <m/>
    <n v="0"/>
    <m/>
    <n v="85"/>
    <n v="34"/>
    <n v="170"/>
    <n v="0"/>
    <n v="204"/>
    <x v="5"/>
  </r>
  <r>
    <x v="26"/>
    <m/>
    <s v="CACFA"/>
    <s v="Costs of CA &amp; Associates - Funded under CFA dated 1/9/12 - VAT at 20%"/>
    <x v="26"/>
    <x v="5"/>
    <x v="6"/>
    <x v="6"/>
    <x v="0"/>
    <x v="1"/>
    <x v="5"/>
    <x v="0"/>
    <x v="0"/>
    <m/>
    <m/>
    <x v="1"/>
    <s v="Solicitor (Grade C)"/>
    <x v="1"/>
    <m/>
    <m/>
    <x v="7"/>
    <n v="130"/>
    <n v="1"/>
    <x v="21"/>
    <x v="0"/>
    <n v="1"/>
    <n v="0.2"/>
    <n v="364"/>
    <x v="5"/>
    <s v="JH10"/>
    <s v="A107"/>
    <n v="6"/>
    <m/>
    <n v="910"/>
    <n v="182"/>
    <n v="910"/>
    <n v="182"/>
    <n v="2184"/>
    <m/>
    <n v="0"/>
    <n v="0"/>
    <n v="0"/>
    <n v="0"/>
    <m/>
    <m/>
    <n v="0"/>
    <m/>
    <n v="910"/>
    <n v="364"/>
    <n v="1820"/>
    <n v="0"/>
    <n v="2184"/>
    <x v="5"/>
  </r>
  <r>
    <x v="27"/>
    <m/>
    <s v="CACFA"/>
    <s v="Costs of CA &amp; Associates - Funded under CFA dated 1/9/12 - VAT at 20%"/>
    <x v="27"/>
    <x v="5"/>
    <x v="6"/>
    <x v="10"/>
    <x v="2"/>
    <x v="1"/>
    <x v="5"/>
    <x v="0"/>
    <x v="0"/>
    <m/>
    <m/>
    <x v="4"/>
    <e v="#N/A"/>
    <x v="3"/>
    <m/>
    <m/>
    <x v="6"/>
    <n v="0"/>
    <n v="1"/>
    <x v="13"/>
    <x v="2"/>
    <n v="1"/>
    <n v="0.2"/>
    <n v="0"/>
    <x v="5"/>
    <s v="JH10"/>
    <m/>
    <e v="#N/A"/>
    <s v="x144"/>
    <n v="0"/>
    <n v="0"/>
    <n v="0"/>
    <n v="0"/>
    <n v="0"/>
    <m/>
    <n v="0"/>
    <n v="0"/>
    <n v="0"/>
    <n v="0"/>
    <n v="3500"/>
    <m/>
    <n v="3500"/>
    <m/>
    <n v="3500"/>
    <n v="0"/>
    <n v="0"/>
    <n v="3500"/>
    <n v="3500"/>
    <x v="5"/>
  </r>
  <r>
    <x v="28"/>
    <m/>
    <s v="CACFA"/>
    <s v="Costs of CA &amp; Associates - Funded under CFA dated 1/9/12 - VAT at 20%"/>
    <x v="28"/>
    <x v="6"/>
    <x v="7"/>
    <x v="8"/>
    <x v="0"/>
    <x v="1"/>
    <x v="6"/>
    <x v="0"/>
    <x v="0"/>
    <m/>
    <m/>
    <x v="3"/>
    <s v="Solicitor (Grade C)"/>
    <x v="1"/>
    <m/>
    <m/>
    <x v="1"/>
    <n v="170"/>
    <n v="1"/>
    <x v="6"/>
    <x v="0"/>
    <n v="1"/>
    <n v="0.2"/>
    <n v="340"/>
    <x v="6"/>
    <s v="JI20"/>
    <s v="A109"/>
    <n v="13"/>
    <m/>
    <n v="850"/>
    <n v="170"/>
    <n v="850"/>
    <n v="170"/>
    <n v="2040"/>
    <m/>
    <n v="0"/>
    <n v="0"/>
    <n v="0"/>
    <n v="0"/>
    <m/>
    <m/>
    <n v="0"/>
    <m/>
    <n v="850"/>
    <n v="340"/>
    <n v="1700"/>
    <n v="0"/>
    <n v="2040"/>
    <x v="6"/>
  </r>
  <r>
    <x v="29"/>
    <m/>
    <s v="CACFA"/>
    <s v="Costs of CA &amp; Associates - Funded under CFA dated 1/9/12 - VAT at 20%"/>
    <x v="29"/>
    <x v="6"/>
    <x v="7"/>
    <x v="9"/>
    <x v="0"/>
    <x v="1"/>
    <x v="6"/>
    <x v="0"/>
    <x v="0"/>
    <m/>
    <m/>
    <x v="3"/>
    <s v="Solicitor (Grade C)"/>
    <x v="1"/>
    <m/>
    <m/>
    <x v="4"/>
    <n v="170"/>
    <n v="1"/>
    <x v="11"/>
    <x v="0"/>
    <n v="1"/>
    <n v="0.2"/>
    <n v="13.600000000000001"/>
    <x v="6"/>
    <s v="JI20"/>
    <s v="A110"/>
    <n v="14"/>
    <m/>
    <n v="34"/>
    <n v="6.8000000000000007"/>
    <n v="34"/>
    <n v="6.8000000000000007"/>
    <n v="81.599999999999994"/>
    <m/>
    <n v="0"/>
    <n v="0"/>
    <n v="0"/>
    <n v="0"/>
    <m/>
    <m/>
    <n v="0"/>
    <m/>
    <n v="34"/>
    <n v="13.600000000000001"/>
    <n v="68"/>
    <n v="0"/>
    <n v="81.599999999999994"/>
    <x v="6"/>
  </r>
  <r>
    <x v="30"/>
    <m/>
    <s v="CACFA"/>
    <s v="Costs of CA &amp; Associates - Funded under CFA dated 1/9/12 - VAT at 20%"/>
    <x v="30"/>
    <x v="2"/>
    <x v="8"/>
    <x v="10"/>
    <x v="3"/>
    <x v="2"/>
    <x v="7"/>
    <x v="0"/>
    <x v="0"/>
    <m/>
    <m/>
    <x v="4"/>
    <e v="#N/A"/>
    <x v="3"/>
    <m/>
    <m/>
    <x v="6"/>
    <n v="0"/>
    <n v="1"/>
    <x v="13"/>
    <x v="3"/>
    <n v="1"/>
    <n v="0.2"/>
    <n v="0"/>
    <x v="2"/>
    <s v="JE00"/>
    <m/>
    <e v="#N/A"/>
    <s v="X125"/>
    <n v="0"/>
    <n v="0"/>
    <n v="0"/>
    <n v="0"/>
    <n v="0"/>
    <m/>
    <n v="0"/>
    <n v="0"/>
    <n v="0"/>
    <n v="0"/>
    <m/>
    <m/>
    <n v="0"/>
    <n v="15000"/>
    <n v="0"/>
    <n v="0"/>
    <n v="0"/>
    <n v="15000"/>
    <n v="15000"/>
    <x v="2"/>
  </r>
  <r>
    <x v="31"/>
    <m/>
    <s v="CACFA"/>
    <s v="Costs of CA &amp; Associates - Funded under CFA dated 1/9/12 - VAT at 20%"/>
    <x v="30"/>
    <x v="6"/>
    <x v="7"/>
    <x v="1"/>
    <x v="0"/>
    <x v="1"/>
    <x v="6"/>
    <x v="0"/>
    <x v="0"/>
    <m/>
    <m/>
    <x v="0"/>
    <s v="Partner (Grade A)"/>
    <x v="0"/>
    <m/>
    <m/>
    <x v="0"/>
    <n v="318.75"/>
    <n v="1"/>
    <x v="0"/>
    <x v="0"/>
    <n v="1"/>
    <n v="0.2"/>
    <n v="510"/>
    <x v="6"/>
    <s v="JI20"/>
    <s v="A102"/>
    <n v="11"/>
    <m/>
    <n v="1275"/>
    <n v="255"/>
    <n v="1275"/>
    <n v="255"/>
    <n v="3060"/>
    <m/>
    <n v="0"/>
    <n v="0"/>
    <n v="0"/>
    <n v="0"/>
    <m/>
    <m/>
    <n v="0"/>
    <m/>
    <n v="1275"/>
    <n v="510"/>
    <n v="2550"/>
    <n v="0"/>
    <n v="3060"/>
    <x v="6"/>
  </r>
  <r>
    <x v="32"/>
    <m/>
    <s v="BPCFA"/>
    <s v="Costs of BP &amp; Partners - Funded under CFA dated 8/8/12 - VAT at 20%"/>
    <x v="31"/>
    <x v="7"/>
    <x v="9"/>
    <x v="2"/>
    <x v="0"/>
    <x v="0"/>
    <x v="8"/>
    <x v="0"/>
    <x v="0"/>
    <m/>
    <m/>
    <x v="1"/>
    <s v="Solicitor (Grade C)"/>
    <x v="1"/>
    <m/>
    <m/>
    <x v="3"/>
    <n v="130"/>
    <n v="1"/>
    <x v="3"/>
    <x v="0"/>
    <n v="0.54"/>
    <n v="0.2"/>
    <n v="120.12"/>
    <x v="7"/>
    <s v="JJ10"/>
    <s v="A103"/>
    <n v="12"/>
    <m/>
    <n v="390"/>
    <n v="78"/>
    <n v="210.60000000000002"/>
    <n v="42.120000000000005"/>
    <n v="720.72"/>
    <m/>
    <n v="0"/>
    <n v="0"/>
    <n v="0"/>
    <n v="0"/>
    <m/>
    <m/>
    <n v="0"/>
    <m/>
    <n v="390"/>
    <n v="120.12"/>
    <n v="600.6"/>
    <n v="0"/>
    <n v="720.72"/>
    <x v="7"/>
  </r>
  <r>
    <x v="33"/>
    <m/>
    <s v="BPCFA"/>
    <s v="Costs of BP &amp; Partners - Funded under CFA dated 8/8/12 - VAT at 20%"/>
    <x v="32"/>
    <x v="7"/>
    <x v="9"/>
    <x v="3"/>
    <x v="0"/>
    <x v="0"/>
    <x v="8"/>
    <x v="0"/>
    <x v="0"/>
    <m/>
    <m/>
    <x v="3"/>
    <s v="Solicitor (Grade C)"/>
    <x v="1"/>
    <m/>
    <m/>
    <x v="4"/>
    <n v="170"/>
    <n v="1"/>
    <x v="11"/>
    <x v="0"/>
    <n v="0.54"/>
    <n v="0.2"/>
    <n v="10.472000000000001"/>
    <x v="7"/>
    <s v="JJ10"/>
    <s v="A104"/>
    <n v="13"/>
    <m/>
    <n v="34"/>
    <n v="6.8000000000000007"/>
    <n v="18.36"/>
    <n v="3.6720000000000002"/>
    <n v="62.831999999999994"/>
    <m/>
    <n v="0"/>
    <n v="0"/>
    <n v="0"/>
    <n v="0"/>
    <m/>
    <m/>
    <n v="0"/>
    <m/>
    <n v="34"/>
    <n v="10.472000000000001"/>
    <n v="52.36"/>
    <n v="0"/>
    <n v="62.832000000000001"/>
    <x v="7"/>
  </r>
  <r>
    <x v="34"/>
    <m/>
    <s v="CA"/>
    <s v="Costs of CA &amp; Associates - Pre CFA - VAT at 20%"/>
    <x v="33"/>
    <x v="7"/>
    <x v="9"/>
    <x v="4"/>
    <x v="0"/>
    <x v="0"/>
    <x v="8"/>
    <x v="0"/>
    <x v="0"/>
    <m/>
    <m/>
    <x v="3"/>
    <s v="Solicitor (Grade C)"/>
    <x v="1"/>
    <m/>
    <m/>
    <x v="1"/>
    <n v="170"/>
    <n v="0.60694957260634264"/>
    <x v="22"/>
    <x v="0"/>
    <n v="0"/>
    <n v="0.2"/>
    <n v="103.18142734307827"/>
    <x v="7"/>
    <s v="JJ10"/>
    <s v="A105"/>
    <n v="8"/>
    <m/>
    <n v="515.90713671539129"/>
    <n v="103.18142734307827"/>
    <n v="0"/>
    <n v="0"/>
    <n v="619.0885640584695"/>
    <m/>
    <n v="0"/>
    <n v="0"/>
    <n v="0"/>
    <n v="0"/>
    <m/>
    <m/>
    <n v="0"/>
    <m/>
    <n v="515.90713671539129"/>
    <n v="103.18142734307827"/>
    <n v="515.90713671539129"/>
    <n v="0"/>
    <n v="619.0885640584695"/>
    <x v="7"/>
  </r>
  <r>
    <x v="35"/>
    <m/>
    <s v="CA"/>
    <s v="Costs of CA &amp; Associates - Pre CFA - VAT at 20%"/>
    <x v="34"/>
    <x v="7"/>
    <x v="9"/>
    <x v="5"/>
    <x v="0"/>
    <x v="0"/>
    <x v="8"/>
    <x v="0"/>
    <x v="0"/>
    <m/>
    <m/>
    <x v="3"/>
    <s v="Solicitor (Grade C)"/>
    <x v="1"/>
    <m/>
    <m/>
    <x v="4"/>
    <n v="170"/>
    <n v="0.60694957260634264"/>
    <x v="23"/>
    <x v="0"/>
    <n v="0"/>
    <n v="0.2"/>
    <n v="4.1272570937231299"/>
    <x v="7"/>
    <s v="JJ10"/>
    <s v="A106"/>
    <n v="3"/>
    <m/>
    <n v="20.63628546861565"/>
    <n v="4.1272570937231299"/>
    <n v="0"/>
    <n v="0"/>
    <n v="24.763542562338781"/>
    <m/>
    <n v="0"/>
    <n v="0"/>
    <n v="0"/>
    <n v="0"/>
    <m/>
    <m/>
    <n v="0"/>
    <m/>
    <n v="20.63628546861565"/>
    <n v="4.1272570937231299"/>
    <n v="20.63628546861565"/>
    <n v="0"/>
    <n v="24.763542562338781"/>
    <x v="7"/>
  </r>
  <r>
    <x v="36"/>
    <m/>
    <s v="CACFA"/>
    <s v="Costs of CA &amp; Associates - Funded under CFA dated 1/9/12 - VAT at 20%"/>
    <x v="35"/>
    <x v="8"/>
    <x v="10"/>
    <x v="4"/>
    <x v="0"/>
    <x v="1"/>
    <x v="9"/>
    <x v="0"/>
    <x v="0"/>
    <m/>
    <m/>
    <x v="3"/>
    <s v="Solicitor (Grade C)"/>
    <x v="1"/>
    <m/>
    <m/>
    <x v="2"/>
    <n v="170"/>
    <n v="1"/>
    <x v="20"/>
    <x v="0"/>
    <n v="1"/>
    <n v="0.2"/>
    <n v="34"/>
    <x v="8"/>
    <s v="JK10"/>
    <s v="A105"/>
    <n v="8"/>
    <m/>
    <n v="85"/>
    <n v="17"/>
    <n v="85"/>
    <n v="17"/>
    <n v="204"/>
    <m/>
    <n v="0"/>
    <n v="0"/>
    <n v="0"/>
    <n v="0"/>
    <m/>
    <m/>
    <n v="0"/>
    <m/>
    <n v="85"/>
    <n v="34"/>
    <n v="170"/>
    <n v="0"/>
    <n v="204"/>
    <x v="8"/>
  </r>
  <r>
    <x v="37"/>
    <m/>
    <s v="CACFA"/>
    <s v="Costs of CA &amp; Associates - Funded under CFA dated 1/9/12 - VAT at 20%"/>
    <x v="35"/>
    <x v="8"/>
    <x v="11"/>
    <x v="10"/>
    <x v="4"/>
    <x v="1"/>
    <x v="9"/>
    <x v="0"/>
    <x v="0"/>
    <m/>
    <m/>
    <x v="5"/>
    <s v="Junior Counsel"/>
    <x v="4"/>
    <m/>
    <m/>
    <x v="6"/>
    <n v="0"/>
    <n v="1"/>
    <x v="13"/>
    <x v="4"/>
    <n v="0.5"/>
    <n v="0.2"/>
    <n v="1350"/>
    <x v="8"/>
    <s v="JK00"/>
    <m/>
    <e v="#N/A"/>
    <s v="X146"/>
    <n v="0"/>
    <n v="0"/>
    <n v="0"/>
    <n v="0"/>
    <n v="0"/>
    <n v="4500"/>
    <n v="900"/>
    <n v="2250"/>
    <n v="450"/>
    <n v="8100"/>
    <m/>
    <m/>
    <n v="0"/>
    <m/>
    <n v="4500"/>
    <n v="1350"/>
    <n v="0"/>
    <n v="6750"/>
    <n v="8100"/>
    <x v="8"/>
  </r>
  <r>
    <x v="38"/>
    <m/>
    <s v="CACFA"/>
    <s v="Costs of CA &amp; Associates - Funded under CFA dated 1/9/12 - VAT at 20%"/>
    <x v="35"/>
    <x v="8"/>
    <x v="11"/>
    <x v="10"/>
    <x v="4"/>
    <x v="1"/>
    <x v="9"/>
    <x v="0"/>
    <x v="0"/>
    <m/>
    <m/>
    <x v="5"/>
    <s v="Junior Counsel"/>
    <x v="4"/>
    <m/>
    <m/>
    <x v="6"/>
    <n v="0"/>
    <n v="1"/>
    <x v="13"/>
    <x v="5"/>
    <n v="0.5"/>
    <n v="0.2"/>
    <n v="2250"/>
    <x v="8"/>
    <s v="JK00"/>
    <m/>
    <e v="#N/A"/>
    <s v="X146"/>
    <n v="0"/>
    <n v="0"/>
    <n v="0"/>
    <n v="0"/>
    <n v="0"/>
    <n v="7500"/>
    <n v="1500"/>
    <n v="3750"/>
    <n v="750"/>
    <n v="13500"/>
    <m/>
    <m/>
    <n v="0"/>
    <m/>
    <n v="7500"/>
    <n v="2250"/>
    <n v="0"/>
    <n v="11250"/>
    <n v="13500"/>
    <x v="8"/>
  </r>
  <r>
    <x v="39"/>
    <m/>
    <s v="CACFA"/>
    <s v="Costs of CA &amp; Associates - Funded under CFA dated 1/9/12 - VAT at 20%"/>
    <x v="36"/>
    <x v="8"/>
    <x v="10"/>
    <x v="5"/>
    <x v="0"/>
    <x v="1"/>
    <x v="9"/>
    <x v="0"/>
    <x v="0"/>
    <m/>
    <m/>
    <x v="3"/>
    <s v="Solicitor (Grade C)"/>
    <x v="1"/>
    <m/>
    <m/>
    <x v="3"/>
    <n v="170"/>
    <n v="1"/>
    <x v="8"/>
    <x v="0"/>
    <n v="1"/>
    <n v="0.2"/>
    <n v="204"/>
    <x v="8"/>
    <s v="JK10"/>
    <s v="A106"/>
    <n v="3"/>
    <m/>
    <n v="510"/>
    <n v="102"/>
    <n v="510"/>
    <n v="102"/>
    <n v="1224"/>
    <m/>
    <n v="0"/>
    <n v="0"/>
    <n v="0"/>
    <n v="0"/>
    <m/>
    <m/>
    <n v="0"/>
    <m/>
    <n v="510"/>
    <n v="204"/>
    <n v="1020"/>
    <n v="0"/>
    <n v="1224"/>
    <x v="8"/>
  </r>
  <r>
    <x v="40"/>
    <m/>
    <s v="CACFA"/>
    <s v="Costs of CA &amp; Associates - Funded under CFA dated 1/9/12 - VAT at 20%"/>
    <x v="37"/>
    <x v="8"/>
    <x v="10"/>
    <x v="7"/>
    <x v="0"/>
    <x v="1"/>
    <x v="9"/>
    <x v="0"/>
    <x v="0"/>
    <m/>
    <m/>
    <x v="3"/>
    <s v="Solicitor (Grade C)"/>
    <x v="1"/>
    <m/>
    <m/>
    <x v="5"/>
    <n v="170"/>
    <n v="1"/>
    <x v="5"/>
    <x v="0"/>
    <n v="1"/>
    <n v="0.2"/>
    <n v="408"/>
    <x v="8"/>
    <s v="JK10"/>
    <s v="A108"/>
    <n v="7"/>
    <m/>
    <n v="1020"/>
    <n v="204"/>
    <n v="1020"/>
    <n v="204"/>
    <n v="2448"/>
    <m/>
    <n v="0"/>
    <n v="0"/>
    <n v="0"/>
    <n v="0"/>
    <m/>
    <m/>
    <n v="0"/>
    <m/>
    <n v="1020"/>
    <n v="408"/>
    <n v="2040"/>
    <n v="0"/>
    <n v="2448"/>
    <x v="8"/>
  </r>
  <r>
    <x v="41"/>
    <m/>
    <s v="CACFA"/>
    <s v="Costs of CA &amp; Associates - Funded under CFA dated 1/9/12 - VAT at 20%"/>
    <x v="38"/>
    <x v="8"/>
    <x v="10"/>
    <x v="8"/>
    <x v="0"/>
    <x v="1"/>
    <x v="9"/>
    <x v="0"/>
    <x v="0"/>
    <m/>
    <m/>
    <x v="3"/>
    <s v="Solicitor (Grade C)"/>
    <x v="1"/>
    <m/>
    <m/>
    <x v="9"/>
    <n v="170"/>
    <n v="1"/>
    <x v="24"/>
    <x v="0"/>
    <n v="1"/>
    <n v="0.2"/>
    <n v="544"/>
    <x v="8"/>
    <s v="JK10"/>
    <s v="A109"/>
    <n v="13"/>
    <m/>
    <n v="1360"/>
    <n v="272"/>
    <n v="1360"/>
    <n v="272"/>
    <n v="3264"/>
    <m/>
    <n v="0"/>
    <n v="0"/>
    <n v="0"/>
    <n v="0"/>
    <m/>
    <m/>
    <n v="0"/>
    <m/>
    <n v="1360"/>
    <n v="544"/>
    <n v="2720"/>
    <n v="0"/>
    <n v="3264"/>
    <x v="8"/>
  </r>
  <r>
    <x v="42"/>
    <m/>
    <s v="CACFA"/>
    <s v="Costs of CA &amp; Associates - Funded under CFA dated 1/9/12 - VAT at 20%"/>
    <x v="39"/>
    <x v="8"/>
    <x v="10"/>
    <x v="4"/>
    <x v="0"/>
    <x v="1"/>
    <x v="9"/>
    <x v="0"/>
    <x v="0"/>
    <m/>
    <m/>
    <x v="1"/>
    <s v="Solicitor (Grade C)"/>
    <x v="1"/>
    <m/>
    <m/>
    <x v="10"/>
    <n v="130"/>
    <n v="1"/>
    <x v="25"/>
    <x v="0"/>
    <n v="1"/>
    <n v="0.2"/>
    <n v="520"/>
    <x v="8"/>
    <s v="JK10"/>
    <s v="A105"/>
    <n v="8"/>
    <m/>
    <n v="1300"/>
    <n v="260"/>
    <n v="1300"/>
    <n v="260"/>
    <n v="3120"/>
    <m/>
    <n v="0"/>
    <n v="0"/>
    <n v="0"/>
    <n v="0"/>
    <m/>
    <m/>
    <n v="0"/>
    <m/>
    <n v="1300"/>
    <n v="520"/>
    <n v="2600"/>
    <n v="0"/>
    <n v="3120"/>
    <x v="8"/>
  </r>
  <r>
    <x v="43"/>
    <m/>
    <s v="CACFA"/>
    <s v="Costs of CA &amp; Associates - Funded under CFA dated 1/9/12 - VAT at 20%"/>
    <x v="40"/>
    <x v="8"/>
    <x v="10"/>
    <x v="5"/>
    <x v="0"/>
    <x v="1"/>
    <x v="9"/>
    <x v="0"/>
    <x v="0"/>
    <m/>
    <m/>
    <x v="3"/>
    <s v="Solicitor (Grade C)"/>
    <x v="1"/>
    <m/>
    <m/>
    <x v="9"/>
    <n v="170"/>
    <n v="1"/>
    <x v="24"/>
    <x v="0"/>
    <n v="1"/>
    <n v="0.2"/>
    <n v="544"/>
    <x v="8"/>
    <s v="JK10"/>
    <s v="A106"/>
    <n v="3"/>
    <m/>
    <n v="1360"/>
    <n v="272"/>
    <n v="1360"/>
    <n v="272"/>
    <n v="3264"/>
    <m/>
    <n v="0"/>
    <n v="0"/>
    <n v="0"/>
    <n v="0"/>
    <m/>
    <m/>
    <n v="0"/>
    <m/>
    <n v="1360"/>
    <n v="544"/>
    <n v="2720"/>
    <n v="0"/>
    <n v="3264"/>
    <x v="8"/>
  </r>
  <r>
    <x v="44"/>
    <m/>
    <s v="CACFA"/>
    <s v="Costs of CA &amp; Associates - Funded under CFA dated 1/9/12 - VAT at 20%"/>
    <x v="41"/>
    <x v="9"/>
    <x v="12"/>
    <x v="10"/>
    <x v="4"/>
    <x v="1"/>
    <x v="10"/>
    <x v="0"/>
    <x v="0"/>
    <m/>
    <m/>
    <x v="5"/>
    <s v="Junior Counsel"/>
    <x v="4"/>
    <m/>
    <m/>
    <x v="6"/>
    <n v="0"/>
    <n v="1"/>
    <x v="13"/>
    <x v="6"/>
    <n v="0.5"/>
    <n v="0.2"/>
    <n v="6000"/>
    <x v="9"/>
    <s v="Jl00"/>
    <m/>
    <e v="#N/A"/>
    <s v="X146"/>
    <n v="0"/>
    <n v="0"/>
    <n v="0"/>
    <n v="0"/>
    <n v="0"/>
    <n v="20000"/>
    <n v="4000"/>
    <n v="10000"/>
    <n v="2000"/>
    <n v="36000"/>
    <m/>
    <m/>
    <n v="0"/>
    <m/>
    <n v="20000"/>
    <n v="6000"/>
    <n v="0"/>
    <n v="30000"/>
    <n v="36000"/>
    <x v="9"/>
  </r>
  <r>
    <x v="45"/>
    <m/>
    <s v="CACFA"/>
    <s v="Costs of CA &amp; Associates - Funded under CFA dated 1/9/12 - VAT at 20%"/>
    <x v="41"/>
    <x v="9"/>
    <x v="13"/>
    <x v="8"/>
    <x v="0"/>
    <x v="1"/>
    <x v="10"/>
    <x v="0"/>
    <x v="0"/>
    <m/>
    <m/>
    <x v="0"/>
    <s v="Partner (Grade A)"/>
    <x v="0"/>
    <m/>
    <m/>
    <x v="10"/>
    <n v="318.75"/>
    <n v="1"/>
    <x v="26"/>
    <x v="0"/>
    <n v="1"/>
    <n v="0.2"/>
    <n v="1275"/>
    <x v="9"/>
    <s v="JL10"/>
    <s v="A109"/>
    <n v="13"/>
    <m/>
    <n v="3187.5"/>
    <n v="637.5"/>
    <n v="3187.5"/>
    <n v="637.5"/>
    <n v="7650"/>
    <m/>
    <n v="0"/>
    <n v="0"/>
    <n v="0"/>
    <n v="0"/>
    <m/>
    <m/>
    <n v="0"/>
    <m/>
    <n v="3187.5"/>
    <n v="1275"/>
    <n v="6375"/>
    <n v="0"/>
    <n v="7650"/>
    <x v="9"/>
  </r>
  <r>
    <x v="46"/>
    <m/>
    <s v="CACFA"/>
    <s v="Costs of CA &amp; Associates - Funded under CFA dated 1/9/12 - VAT at 20%"/>
    <x v="42"/>
    <x v="10"/>
    <x v="14"/>
    <x v="2"/>
    <x v="0"/>
    <x v="2"/>
    <x v="7"/>
    <x v="0"/>
    <x v="0"/>
    <m/>
    <m/>
    <x v="6"/>
    <s v="Senior Costs Lawyer"/>
    <x v="1"/>
    <m/>
    <m/>
    <x v="11"/>
    <n v="250"/>
    <n v="1"/>
    <x v="27"/>
    <x v="0"/>
    <n v="1"/>
    <n v="0.2"/>
    <n v="2500"/>
    <x v="10"/>
    <s v="JM10"/>
    <s v="A103"/>
    <n v="12"/>
    <m/>
    <n v="6250"/>
    <n v="1250"/>
    <n v="6250"/>
    <n v="1250"/>
    <n v="15000"/>
    <m/>
    <n v="0"/>
    <n v="0"/>
    <n v="0"/>
    <n v="0"/>
    <m/>
    <m/>
    <n v="0"/>
    <m/>
    <n v="6250"/>
    <n v="2500"/>
    <n v="12500"/>
    <n v="0"/>
    <n v="15000"/>
    <x v="10"/>
  </r>
</pivotCacheRecords>
</file>

<file path=xl/pivotCache/pivotCacheRecords2.xml><?xml version="1.0" encoding="utf-8"?>
<pivotCacheRecords xmlns="http://schemas.openxmlformats.org/spreadsheetml/2006/main" xmlns:r="http://schemas.openxmlformats.org/officeDocument/2006/relationships" count="47">
  <r>
    <n v="1"/>
    <m/>
    <x v="0"/>
    <x v="0"/>
    <d v="2012-07-31T00:00:00"/>
    <s v="Initial and Pre-Action Protocol Work"/>
    <s v="Factual investigation"/>
    <s v="Plan and prepare for"/>
    <s v=""/>
    <s v="Pre Budget"/>
    <s v="Pre-action"/>
    <s v="(To be populated in later version)"/>
    <s v="(Deliberately blank)"/>
    <m/>
    <m/>
    <s v="LC1"/>
    <s v="Partner (Grade A)"/>
    <s v="A"/>
    <m/>
    <m/>
    <n v="4"/>
    <n v="318.75"/>
    <n v="1"/>
    <n v="1275"/>
    <n v="0"/>
    <n v="0"/>
    <n v="0.17499999999999999"/>
    <n v="223.125"/>
    <s v="JC00"/>
    <s v="JC10"/>
    <s v="A101"/>
    <n v="10"/>
    <m/>
    <n v="1275"/>
    <n v="223.125"/>
    <n v="0"/>
    <n v="0"/>
    <n v="1498.125"/>
    <m/>
    <n v="0"/>
    <n v="0"/>
    <n v="0"/>
    <n v="0"/>
    <m/>
    <m/>
    <n v="0"/>
    <m/>
    <n v="1275"/>
    <n v="223.125"/>
    <n v="1275"/>
    <n v="0"/>
    <n v="1498.125"/>
  </r>
  <r>
    <n v="2"/>
    <m/>
    <x v="0"/>
    <x v="0"/>
    <d v="2012-08-01T00:00:00"/>
    <s v="Initial and Pre-Action Protocol Work"/>
    <s v="Factual investigation"/>
    <s v="Research"/>
    <s v=""/>
    <s v="Pre Budget"/>
    <s v="Pre-action"/>
    <s v="(To be populated in later version)"/>
    <s v="(Deliberately blank)"/>
    <m/>
    <m/>
    <s v="LC1"/>
    <s v="Partner (Grade A)"/>
    <s v="A"/>
    <m/>
    <m/>
    <n v="5"/>
    <n v="318.75"/>
    <n v="1"/>
    <n v="1593.75"/>
    <n v="0"/>
    <n v="0"/>
    <n v="0.17499999999999999"/>
    <n v="278.90625"/>
    <s v="JC00"/>
    <s v="JC10"/>
    <s v="A102"/>
    <n v="11"/>
    <m/>
    <n v="1593.75"/>
    <n v="278.90625"/>
    <n v="0"/>
    <n v="0"/>
    <n v="1872.65625"/>
    <m/>
    <n v="0"/>
    <n v="0"/>
    <n v="0"/>
    <n v="0"/>
    <m/>
    <m/>
    <n v="0"/>
    <m/>
    <n v="1593.75"/>
    <n v="278.90625"/>
    <n v="1593.75"/>
    <n v="0"/>
    <n v="1872.65625"/>
  </r>
  <r>
    <n v="3"/>
    <m/>
    <x v="0"/>
    <x v="0"/>
    <d v="2012-08-02T00:00:00"/>
    <s v="Initial and Pre-Action Protocol Work"/>
    <s v="Legal investigation"/>
    <s v="Draft/Revise"/>
    <s v=""/>
    <s v="Pre Budget"/>
    <s v="Pre-action"/>
    <s v="(To be populated in later version)"/>
    <s v="(Deliberately blank)"/>
    <m/>
    <m/>
    <s v="LC1"/>
    <s v="Partner (Grade A)"/>
    <s v="A"/>
    <m/>
    <m/>
    <n v="0.5"/>
    <n v="318.75"/>
    <n v="1"/>
    <n v="159.375"/>
    <n v="0"/>
    <n v="0"/>
    <n v="0.17499999999999999"/>
    <n v="27.890625"/>
    <s v="JC00"/>
    <s v="JC20"/>
    <s v="A103"/>
    <n v="12"/>
    <m/>
    <n v="159.375"/>
    <n v="27.890625"/>
    <n v="0"/>
    <n v="0"/>
    <n v="187.265625"/>
    <m/>
    <n v="0"/>
    <n v="0"/>
    <n v="0"/>
    <n v="0"/>
    <m/>
    <m/>
    <n v="0"/>
    <m/>
    <n v="159.375"/>
    <n v="27.890625"/>
    <n v="159.375"/>
    <n v="0"/>
    <n v="187.265625"/>
  </r>
  <r>
    <n v="4"/>
    <m/>
    <x v="0"/>
    <x v="0"/>
    <d v="2012-08-03T00:00:00"/>
    <s v="Initial and Pre-Action Protocol Work"/>
    <s v="Legal investigation"/>
    <s v="Review/Analyze"/>
    <s v=""/>
    <s v="Pre Budget"/>
    <s v="Pre-action"/>
    <s v="(To be populated in later version)"/>
    <s v="(Deliberately blank)"/>
    <m/>
    <m/>
    <s v="MA1"/>
    <s v="Solicitor (Grade C)"/>
    <s v="C"/>
    <m/>
    <m/>
    <n v="3"/>
    <n v="130"/>
    <n v="1"/>
    <n v="390"/>
    <n v="0"/>
    <n v="0"/>
    <n v="0.17499999999999999"/>
    <n v="68.25"/>
    <s v="JC00"/>
    <s v="JC20"/>
    <s v="A104"/>
    <n v="13"/>
    <m/>
    <n v="390"/>
    <n v="68.25"/>
    <n v="0"/>
    <n v="0"/>
    <n v="458.25"/>
    <m/>
    <n v="0"/>
    <n v="0"/>
    <n v="0"/>
    <n v="0"/>
    <m/>
    <m/>
    <n v="0"/>
    <m/>
    <n v="390"/>
    <n v="68.25"/>
    <n v="390"/>
    <n v="0"/>
    <n v="458.25"/>
  </r>
  <r>
    <n v="5"/>
    <m/>
    <x v="1"/>
    <x v="1"/>
    <d v="2012-08-04T00:00:00"/>
    <s v="Initial and Pre-Action Protocol Work"/>
    <s v="Legal investigation"/>
    <s v="Communicate (internally within legal team)"/>
    <s v=""/>
    <s v="Pre Budget"/>
    <s v="Pre-action"/>
    <s v="(To be populated in later version)"/>
    <s v="(Deliberately blank)"/>
    <m/>
    <m/>
    <s v="MA"/>
    <s v="Trainee Solicitor"/>
    <s v="D"/>
    <m/>
    <m/>
    <n v="0.2"/>
    <n v="110.5"/>
    <n v="1"/>
    <n v="22.1"/>
    <n v="0"/>
    <n v="0"/>
    <n v="0.2"/>
    <n v="4.4200000000000008"/>
    <s v="JC00"/>
    <s v="JC20"/>
    <s v="A105"/>
    <n v="8"/>
    <m/>
    <n v="22.1"/>
    <n v="4.4200000000000008"/>
    <n v="0"/>
    <n v="0"/>
    <n v="26.520000000000003"/>
    <m/>
    <n v="0"/>
    <n v="0"/>
    <n v="0"/>
    <n v="0"/>
    <m/>
    <m/>
    <n v="0"/>
    <m/>
    <n v="22.1"/>
    <n v="4.4200000000000008"/>
    <n v="22.1"/>
    <n v="0"/>
    <n v="26.520000000000003"/>
  </r>
  <r>
    <n v="6"/>
    <m/>
    <x v="2"/>
    <x v="2"/>
    <d v="2012-09-20T00:00:00"/>
    <s v="ADR / Settlement"/>
    <s v="Other Settlement Matters"/>
    <s v="Communicate (with client)"/>
    <s v=""/>
    <s v="Budgeted"/>
    <s v="ADR/Settlement"/>
    <s v="(To be populated in later version)"/>
    <s v="(Deliberately blank)"/>
    <m/>
    <m/>
    <s v="GC"/>
    <s v="Solicitor (Grade C)"/>
    <s v="C"/>
    <m/>
    <m/>
    <n v="6"/>
    <n v="170"/>
    <n v="1"/>
    <n v="1020"/>
    <n v="0"/>
    <n v="1"/>
    <n v="0.2"/>
    <n v="408"/>
    <s v="JD00"/>
    <s v="JD20"/>
    <s v="A106"/>
    <n v="3"/>
    <m/>
    <n v="1020"/>
    <n v="204"/>
    <n v="1020"/>
    <n v="204"/>
    <n v="2448"/>
    <m/>
    <n v="0"/>
    <n v="0"/>
    <n v="0"/>
    <n v="0"/>
    <m/>
    <m/>
    <n v="0"/>
    <m/>
    <n v="1020"/>
    <n v="408"/>
    <n v="2040"/>
    <n v="0"/>
    <n v="2448"/>
  </r>
  <r>
    <n v="7"/>
    <m/>
    <x v="2"/>
    <x v="2"/>
    <d v="2012-09-21T00:00:00"/>
    <s v="ADR / Settlement"/>
    <s v="Other Settlement Matters"/>
    <s v="Communicate (Other Party(s)/other outside lawyers)"/>
    <s v=""/>
    <s v="Budgeted"/>
    <s v="ADR/Settlement"/>
    <s v="(To be populated in later version)"/>
    <s v="(Deliberately blank)"/>
    <m/>
    <m/>
    <s v="GC"/>
    <s v="Solicitor (Grade C)"/>
    <s v="C"/>
    <m/>
    <m/>
    <n v="5"/>
    <n v="170"/>
    <n v="1"/>
    <n v="850"/>
    <n v="0"/>
    <n v="1"/>
    <n v="0.2"/>
    <n v="340"/>
    <s v="JD00"/>
    <s v="JD20"/>
    <s v="A107"/>
    <n v="6"/>
    <m/>
    <n v="850"/>
    <n v="170"/>
    <n v="850"/>
    <n v="170"/>
    <n v="2040"/>
    <m/>
    <n v="0"/>
    <n v="0"/>
    <n v="0"/>
    <n v="0"/>
    <m/>
    <m/>
    <n v="0"/>
    <m/>
    <n v="850"/>
    <n v="340"/>
    <n v="1700"/>
    <n v="0"/>
    <n v="2040"/>
  </r>
  <r>
    <n v="8"/>
    <m/>
    <x v="2"/>
    <x v="2"/>
    <d v="2012-09-22T00:00:00"/>
    <s v="ADR / Settlement"/>
    <s v="Other Settlement Matters"/>
    <s v="Communicate (other external)"/>
    <s v=""/>
    <s v="Budgeted"/>
    <s v="ADR/Settlement"/>
    <s v="(To be populated in later version)"/>
    <s v="(Deliberately blank)"/>
    <m/>
    <m/>
    <s v="LC1"/>
    <s v="Partner (Grade A)"/>
    <s v="A"/>
    <m/>
    <m/>
    <n v="6"/>
    <n v="318.75"/>
    <n v="1"/>
    <n v="1912.5"/>
    <n v="0"/>
    <n v="1"/>
    <n v="0.2"/>
    <n v="765"/>
    <s v="JD00"/>
    <s v="JD20"/>
    <s v="A108"/>
    <n v="7"/>
    <m/>
    <n v="1912.5"/>
    <n v="382.5"/>
    <n v="1912.5"/>
    <n v="382.5"/>
    <n v="4590"/>
    <m/>
    <n v="0"/>
    <n v="0"/>
    <n v="0"/>
    <n v="0"/>
    <m/>
    <m/>
    <n v="0"/>
    <m/>
    <n v="1912.5"/>
    <n v="765"/>
    <n v="3825"/>
    <n v="0"/>
    <n v="4590"/>
  </r>
  <r>
    <n v="9"/>
    <m/>
    <x v="2"/>
    <x v="2"/>
    <d v="2012-09-23T00:00:00"/>
    <s v="ADR / Settlement"/>
    <s v="Other Settlement Matters"/>
    <s v="Appear For/Attend"/>
    <s v=""/>
    <s v="Budgeted"/>
    <s v="ADR/Settlement"/>
    <s v="(To be populated in later version)"/>
    <s v="(Deliberately blank)"/>
    <m/>
    <m/>
    <s v="GC"/>
    <s v="Solicitor (Grade C)"/>
    <s v="C"/>
    <m/>
    <m/>
    <n v="3"/>
    <n v="170"/>
    <n v="1"/>
    <n v="510"/>
    <n v="0"/>
    <n v="1"/>
    <n v="0.2"/>
    <n v="204"/>
    <s v="JD00"/>
    <s v="JD20"/>
    <s v="A109"/>
    <n v="13"/>
    <m/>
    <n v="510"/>
    <n v="102"/>
    <n v="510"/>
    <n v="102"/>
    <n v="1224"/>
    <m/>
    <n v="0"/>
    <n v="0"/>
    <n v="0"/>
    <n v="0"/>
    <m/>
    <m/>
    <n v="0"/>
    <m/>
    <n v="510"/>
    <n v="204"/>
    <n v="1020"/>
    <n v="0"/>
    <n v="1224"/>
  </r>
  <r>
    <n v="10"/>
    <m/>
    <x v="2"/>
    <x v="2"/>
    <d v="2012-09-24T00:00:00"/>
    <s v="ADR / Settlement"/>
    <s v="Other Settlement Matters"/>
    <s v="Manage Data/Files/Documentation"/>
    <s v=""/>
    <s v="Budgeted"/>
    <s v="ADR/Settlement"/>
    <s v="(To be populated in later version)"/>
    <s v="(Deliberately blank)"/>
    <m/>
    <m/>
    <s v="GC"/>
    <s v="Solicitor (Grade C)"/>
    <s v="C"/>
    <m/>
    <m/>
    <n v="4"/>
    <n v="170"/>
    <n v="1"/>
    <n v="680"/>
    <n v="0"/>
    <n v="1"/>
    <n v="0.2"/>
    <n v="272"/>
    <s v="JD00"/>
    <s v="JD20"/>
    <s v="A110"/>
    <n v="14"/>
    <m/>
    <n v="680"/>
    <n v="136"/>
    <n v="680"/>
    <n v="136"/>
    <n v="1632"/>
    <m/>
    <n v="0"/>
    <n v="0"/>
    <n v="0"/>
    <n v="0"/>
    <m/>
    <m/>
    <n v="0"/>
    <m/>
    <n v="680"/>
    <n v="272"/>
    <n v="1360"/>
    <n v="0"/>
    <n v="1632"/>
  </r>
  <r>
    <n v="11"/>
    <m/>
    <x v="1"/>
    <x v="1"/>
    <d v="2012-08-05T00:00:00"/>
    <s v="Issue / Statements of Case"/>
    <s v="Issue and Serve Proceedings and Preparation of Statement(s) of Case"/>
    <s v="Plan and prepare for"/>
    <s v=""/>
    <s v="Pre Budget"/>
    <s v="Issue/Pleadings"/>
    <s v="(To be populated in later version)"/>
    <s v="(Deliberately blank)"/>
    <m/>
    <m/>
    <s v="MA"/>
    <s v="Trainee Solicitor"/>
    <s v="D"/>
    <m/>
    <m/>
    <n v="3"/>
    <n v="110.5"/>
    <n v="1"/>
    <n v="331.5"/>
    <n v="0"/>
    <n v="0"/>
    <n v="0.2"/>
    <n v="66.3"/>
    <s v="JE00"/>
    <s v="JE10"/>
    <s v="A101"/>
    <n v="10"/>
    <m/>
    <n v="331.5"/>
    <n v="66.3"/>
    <n v="0"/>
    <n v="0"/>
    <n v="397.8"/>
    <m/>
    <n v="0"/>
    <n v="0"/>
    <n v="0"/>
    <n v="0"/>
    <m/>
    <m/>
    <n v="0"/>
    <m/>
    <n v="331.5"/>
    <n v="66.3"/>
    <n v="331.5"/>
    <n v="0"/>
    <n v="397.8"/>
  </r>
  <r>
    <n v="12"/>
    <m/>
    <x v="1"/>
    <x v="1"/>
    <d v="2012-08-06T00:00:00"/>
    <s v="Issue / Statements of Case"/>
    <s v="Issue and Serve Proceedings and Preparation of Statement(s) of Case"/>
    <s v="Research"/>
    <s v=""/>
    <s v="Pre Budget"/>
    <s v="Issue/Pleadings"/>
    <s v="(To be populated in later version)"/>
    <s v="(Deliberately blank)"/>
    <m/>
    <m/>
    <s v="GC"/>
    <s v="Solicitor (Grade C)"/>
    <s v="C"/>
    <m/>
    <m/>
    <n v="0.2"/>
    <n v="170"/>
    <n v="1"/>
    <n v="34"/>
    <n v="0"/>
    <n v="0"/>
    <n v="0.2"/>
    <n v="6.8000000000000007"/>
    <s v="JE00"/>
    <s v="JE10"/>
    <s v="A102"/>
    <n v="11"/>
    <m/>
    <n v="34"/>
    <n v="6.8000000000000007"/>
    <n v="0"/>
    <n v="0"/>
    <n v="40.799999999999997"/>
    <m/>
    <n v="0"/>
    <n v="0"/>
    <n v="0"/>
    <n v="0"/>
    <m/>
    <m/>
    <n v="0"/>
    <m/>
    <n v="34"/>
    <n v="6.8000000000000007"/>
    <n v="34"/>
    <n v="0"/>
    <n v="40.799999999999997"/>
  </r>
  <r>
    <n v="13"/>
    <m/>
    <x v="1"/>
    <x v="1"/>
    <d v="2012-08-07T00:00:00"/>
    <s v="Issue / Statements of Case"/>
    <s v="Issue and Serve Proceedings and Preparation of Statement(s) of Case"/>
    <s v="Draft/Revise"/>
    <s v=""/>
    <s v="Pre Budget"/>
    <s v="Issue/Pleadings"/>
    <s v="(To be populated in later version)"/>
    <s v="(Deliberately blank)"/>
    <m/>
    <m/>
    <s v="GC"/>
    <s v="Solicitor (Grade C)"/>
    <s v="C"/>
    <m/>
    <m/>
    <n v="4"/>
    <n v="170"/>
    <n v="1"/>
    <n v="680"/>
    <n v="0"/>
    <n v="0"/>
    <n v="0.2"/>
    <n v="136"/>
    <s v="JE00"/>
    <s v="JE10"/>
    <s v="A103"/>
    <n v="12"/>
    <m/>
    <n v="680"/>
    <n v="136"/>
    <n v="0"/>
    <n v="0"/>
    <n v="816"/>
    <m/>
    <n v="0"/>
    <n v="0"/>
    <n v="0"/>
    <n v="0"/>
    <m/>
    <m/>
    <n v="0"/>
    <m/>
    <n v="680"/>
    <n v="136"/>
    <n v="680"/>
    <n v="0"/>
    <n v="816"/>
  </r>
  <r>
    <n v="14"/>
    <m/>
    <x v="3"/>
    <x v="3"/>
    <d v="2012-08-08T00:00:00"/>
    <s v="Issue / Statements of Case"/>
    <s v="Issue and Serve Proceedings and Preparation of Statement(s) of Case"/>
    <s v="Review/Analyze"/>
    <s v=""/>
    <s v="Pre Budget"/>
    <s v="Issue/Pleadings"/>
    <s v="(To be populated in later version)"/>
    <s v="(Deliberately blank)"/>
    <m/>
    <m/>
    <s v="MA"/>
    <s v="Trainee Solicitor"/>
    <s v="D"/>
    <m/>
    <m/>
    <n v="6"/>
    <n v="110.5"/>
    <n v="1"/>
    <n v="663"/>
    <n v="0"/>
    <n v="0.54"/>
    <n v="0.2"/>
    <n v="204.20400000000001"/>
    <s v="JE00"/>
    <s v="JE10"/>
    <s v="A104"/>
    <n v="13"/>
    <m/>
    <n v="663"/>
    <n v="132.6"/>
    <n v="358.02000000000004"/>
    <n v="71.604000000000013"/>
    <n v="1225.2240000000002"/>
    <m/>
    <n v="0"/>
    <n v="0"/>
    <n v="0"/>
    <n v="0"/>
    <m/>
    <m/>
    <n v="0"/>
    <m/>
    <n v="663"/>
    <n v="204.20400000000001"/>
    <n v="1021.02"/>
    <n v="0"/>
    <n v="1225.2239999999999"/>
  </r>
  <r>
    <n v="15"/>
    <m/>
    <x v="3"/>
    <x v="3"/>
    <d v="2012-08-09T00:00:00"/>
    <s v="Issue / Statements of Case"/>
    <s v="Issue and Serve Proceedings and Preparation of Statement(s) of Case"/>
    <e v="#N/A"/>
    <s v="Court and Governmental Agency Fees"/>
    <s v="Pre Budget"/>
    <s v="Issue/Pleadings"/>
    <s v="(To be populated in later version)"/>
    <s v="(Deliberately blank)"/>
    <m/>
    <m/>
    <m/>
    <e v="#N/A"/>
    <e v="#N/A"/>
    <m/>
    <m/>
    <m/>
    <n v="0"/>
    <n v="1"/>
    <n v="0"/>
    <n v="500"/>
    <n v="0.54"/>
    <n v="0.2"/>
    <n v="0"/>
    <s v="JE00"/>
    <s v="JE10"/>
    <m/>
    <e v="#N/A"/>
    <s v="x117"/>
    <n v="0"/>
    <n v="0"/>
    <n v="0"/>
    <n v="0"/>
    <n v="0"/>
    <m/>
    <n v="0"/>
    <n v="0"/>
    <n v="0"/>
    <n v="0"/>
    <n v="500"/>
    <m/>
    <n v="500"/>
    <m/>
    <n v="500"/>
    <n v="0"/>
    <n v="0"/>
    <n v="500"/>
    <n v="500"/>
  </r>
  <r>
    <n v="16"/>
    <m/>
    <x v="4"/>
    <x v="4"/>
    <d v="2012-08-14T00:00:00"/>
    <s v="Disclosure"/>
    <s v="Preparation of the disclosure report and the disclosure proposal"/>
    <s v="Communicate (with client)"/>
    <s v=""/>
    <s v="Budgeted"/>
    <s v="Disclosure"/>
    <s v="(To be populated in later version)"/>
    <s v="(Deliberately blank)"/>
    <m/>
    <m/>
    <s v="LC1"/>
    <s v="Partner (Grade A)"/>
    <s v="A"/>
    <m/>
    <m/>
    <n v="4"/>
    <n v="318.75"/>
    <n v="0.60694957260634264"/>
    <n v="773.86070507308682"/>
    <n v="0"/>
    <n v="0"/>
    <n v="0.2"/>
    <n v="154.77214101461738"/>
    <s v="JF00"/>
    <s v="JF10"/>
    <s v="A106"/>
    <n v="3"/>
    <m/>
    <n v="773.86070507308682"/>
    <n v="154.77214101461738"/>
    <n v="0"/>
    <n v="0"/>
    <n v="928.63284608770414"/>
    <m/>
    <n v="0"/>
    <n v="0"/>
    <n v="0"/>
    <n v="0"/>
    <m/>
    <m/>
    <n v="0"/>
    <m/>
    <n v="773.86070507308682"/>
    <n v="154.77214101461738"/>
    <n v="773.86070507308682"/>
    <n v="0"/>
    <n v="928.63284608770414"/>
  </r>
  <r>
    <n v="17"/>
    <m/>
    <x v="4"/>
    <x v="4"/>
    <d v="2012-08-15T00:00:00"/>
    <s v="Disclosure"/>
    <s v="Preparation of the disclosure report and the disclosure proposal"/>
    <s v="Communicate (Other Party(s)/other outside lawyers)"/>
    <s v=""/>
    <s v="Budgeted"/>
    <s v="Disclosure"/>
    <s v="(To be populated in later version)"/>
    <s v="(Deliberately blank)"/>
    <m/>
    <m/>
    <s v="LC1"/>
    <s v="Partner (Grade A)"/>
    <s v="A"/>
    <m/>
    <m/>
    <n v="7"/>
    <n v="318.75"/>
    <n v="0.60694957260634264"/>
    <n v="1354.2562338779021"/>
    <n v="0"/>
    <n v="0"/>
    <n v="0.2"/>
    <n v="270.85124677558042"/>
    <s v="JF00"/>
    <s v="JF10"/>
    <s v="A107"/>
    <n v="6"/>
    <m/>
    <n v="1354.2562338779021"/>
    <n v="270.85124677558042"/>
    <n v="0"/>
    <n v="0"/>
    <n v="1625.1074806534825"/>
    <m/>
    <n v="0"/>
    <n v="0"/>
    <n v="0"/>
    <n v="0"/>
    <m/>
    <m/>
    <n v="0"/>
    <m/>
    <n v="1354.2562338779021"/>
    <n v="270.85124677558042"/>
    <n v="1354.2562338779021"/>
    <n v="0"/>
    <n v="1625.1074806534825"/>
  </r>
  <r>
    <n v="18"/>
    <m/>
    <x v="4"/>
    <x v="4"/>
    <d v="2012-08-16T00:00:00"/>
    <s v="Disclosure"/>
    <s v="Preparation of the disclosure report and the disclosure proposal"/>
    <s v="Communicate (other external)"/>
    <s v=""/>
    <s v="Budgeted"/>
    <s v="Disclosure"/>
    <s v="(To be populated in later version)"/>
    <s v="(Deliberately blank)"/>
    <m/>
    <m/>
    <s v="MA"/>
    <s v="Trainee Solicitor"/>
    <s v="D"/>
    <m/>
    <m/>
    <n v="5"/>
    <n v="110.5"/>
    <n v="0.60694957260634264"/>
    <n v="335.3396388650043"/>
    <n v="0"/>
    <n v="0"/>
    <n v="0.2"/>
    <n v="67.067927773000861"/>
    <s v="JF00"/>
    <s v="JF10"/>
    <s v="A108"/>
    <n v="7"/>
    <m/>
    <n v="335.3396388650043"/>
    <n v="67.067927773000861"/>
    <n v="0"/>
    <n v="0"/>
    <n v="402.40756663800516"/>
    <m/>
    <n v="0"/>
    <n v="0"/>
    <n v="0"/>
    <n v="0"/>
    <m/>
    <m/>
    <n v="0"/>
    <m/>
    <n v="335.3396388650043"/>
    <n v="67.067927773000861"/>
    <n v="335.3396388650043"/>
    <n v="0"/>
    <n v="402.40756663800516"/>
  </r>
  <r>
    <n v="19"/>
    <m/>
    <x v="2"/>
    <x v="2"/>
    <d v="2012-09-01T00:00:00"/>
    <s v="Disclosure"/>
    <s v="Preparation of the disclosure report and the disclosure proposal"/>
    <s v="Appear For/Attend"/>
    <s v=""/>
    <s v="Budgeted"/>
    <s v="Disclosure"/>
    <s v="(To be populated in later version)"/>
    <s v="(Deliberately blank)"/>
    <m/>
    <m/>
    <s v="LC1"/>
    <s v="Partner (Grade A)"/>
    <s v="A"/>
    <m/>
    <m/>
    <n v="4"/>
    <n v="318.75"/>
    <n v="1"/>
    <n v="1275"/>
    <n v="0"/>
    <n v="1"/>
    <n v="0.2"/>
    <n v="510"/>
    <s v="JF00"/>
    <s v="JF10"/>
    <s v="A109"/>
    <n v="13"/>
    <m/>
    <n v="1275"/>
    <n v="255"/>
    <n v="1275"/>
    <n v="255"/>
    <n v="3060"/>
    <m/>
    <n v="0"/>
    <n v="0"/>
    <n v="0"/>
    <n v="0"/>
    <m/>
    <m/>
    <n v="0"/>
    <m/>
    <n v="1275"/>
    <n v="510"/>
    <n v="2550"/>
    <n v="0"/>
    <n v="3060"/>
  </r>
  <r>
    <n v="20"/>
    <m/>
    <x v="2"/>
    <x v="2"/>
    <d v="2012-09-02T00:00:00"/>
    <s v="Witness statements"/>
    <s v="Taking, preparing and finalising witness statement(s)"/>
    <s v="Manage Data/Files/Documentation"/>
    <s v=""/>
    <s v="Budgeted"/>
    <s v="Witness Statements"/>
    <s v="(To be populated in later version)"/>
    <s v="(Deliberately blank)"/>
    <m/>
    <m/>
    <s v="MA"/>
    <s v="Trainee Solicitor"/>
    <s v="D"/>
    <m/>
    <m/>
    <n v="5"/>
    <n v="110.5"/>
    <n v="1"/>
    <n v="552.5"/>
    <n v="0"/>
    <n v="1"/>
    <n v="0.2"/>
    <n v="221"/>
    <s v="JG00"/>
    <s v="JG10"/>
    <s v="A110"/>
    <n v="14"/>
    <m/>
    <n v="552.5"/>
    <n v="110.5"/>
    <n v="552.5"/>
    <n v="110.5"/>
    <n v="1326"/>
    <m/>
    <n v="0"/>
    <n v="0"/>
    <n v="0"/>
    <n v="0"/>
    <m/>
    <m/>
    <n v="0"/>
    <m/>
    <n v="552.5"/>
    <n v="221"/>
    <n v="1105"/>
    <n v="0"/>
    <n v="1326"/>
  </r>
  <r>
    <n v="21"/>
    <m/>
    <x v="2"/>
    <x v="2"/>
    <d v="2012-09-03T00:00:00"/>
    <s v="Witness statements"/>
    <s v="Taking, preparing and finalising witness statement(s)"/>
    <s v="Plan and prepare for"/>
    <s v=""/>
    <s v="Budgeted"/>
    <s v="Witness Statements"/>
    <s v="(To be populated in later version)"/>
    <s v="(Deliberately blank)"/>
    <m/>
    <m/>
    <s v="GC"/>
    <s v="Solicitor (Grade C)"/>
    <s v="C"/>
    <m/>
    <m/>
    <n v="6"/>
    <n v="170"/>
    <n v="1"/>
    <n v="1020"/>
    <n v="0"/>
    <n v="1"/>
    <n v="0.2"/>
    <n v="408"/>
    <s v="JG00"/>
    <s v="JG10"/>
    <s v="A101"/>
    <n v="10"/>
    <m/>
    <n v="1020"/>
    <n v="204"/>
    <n v="1020"/>
    <n v="204"/>
    <n v="2448"/>
    <m/>
    <n v="0"/>
    <n v="0"/>
    <n v="0"/>
    <n v="0"/>
    <m/>
    <m/>
    <n v="0"/>
    <m/>
    <n v="1020"/>
    <n v="408"/>
    <n v="2040"/>
    <n v="0"/>
    <n v="2448"/>
  </r>
  <r>
    <n v="22"/>
    <m/>
    <x v="2"/>
    <x v="2"/>
    <d v="2012-09-04T00:00:00"/>
    <s v="Witness statements"/>
    <s v="Taking, preparing and finalising witness statement(s)"/>
    <s v="Research"/>
    <s v=""/>
    <s v="Budgeted"/>
    <s v="Witness Statements"/>
    <s v="(To be populated in later version)"/>
    <s v="(Deliberately blank)"/>
    <m/>
    <m/>
    <s v="GC"/>
    <s v="Solicitor (Grade C)"/>
    <s v="C"/>
    <m/>
    <m/>
    <n v="5"/>
    <n v="170"/>
    <n v="1"/>
    <n v="850"/>
    <n v="0"/>
    <n v="1"/>
    <n v="0.2"/>
    <n v="340"/>
    <s v="JG00"/>
    <s v="JG10"/>
    <s v="A102"/>
    <n v="11"/>
    <m/>
    <n v="850"/>
    <n v="170"/>
    <n v="850"/>
    <n v="170"/>
    <n v="2040"/>
    <m/>
    <n v="0"/>
    <n v="0"/>
    <n v="0"/>
    <n v="0"/>
    <m/>
    <m/>
    <n v="0"/>
    <m/>
    <n v="850"/>
    <n v="340"/>
    <n v="1700"/>
    <n v="0"/>
    <n v="2040"/>
  </r>
  <r>
    <n v="23"/>
    <m/>
    <x v="2"/>
    <x v="2"/>
    <d v="2012-09-05T00:00:00"/>
    <s v="Witness statements"/>
    <s v="Taking, preparing and finalising witness statement(s)"/>
    <s v="Draft/Revise"/>
    <s v=""/>
    <s v="Budgeted"/>
    <s v="Witness Statements"/>
    <s v="(To be populated in later version)"/>
    <s v="(Deliberately blank)"/>
    <m/>
    <m/>
    <s v="GC"/>
    <s v="Solicitor (Grade C)"/>
    <s v="C"/>
    <m/>
    <m/>
    <n v="0.2"/>
    <n v="170"/>
    <n v="1"/>
    <n v="34"/>
    <n v="0"/>
    <n v="1"/>
    <n v="0.2"/>
    <n v="13.600000000000001"/>
    <s v="JG00"/>
    <s v="JG10"/>
    <s v="A103"/>
    <n v="12"/>
    <m/>
    <n v="34"/>
    <n v="6.8000000000000007"/>
    <n v="34"/>
    <n v="6.8000000000000007"/>
    <n v="81.599999999999994"/>
    <m/>
    <n v="0"/>
    <n v="0"/>
    <n v="0"/>
    <n v="0"/>
    <m/>
    <m/>
    <n v="0"/>
    <m/>
    <n v="34"/>
    <n v="13.600000000000001"/>
    <n v="68"/>
    <n v="0"/>
    <n v="81.599999999999994"/>
  </r>
  <r>
    <n v="24"/>
    <m/>
    <x v="2"/>
    <x v="2"/>
    <d v="2012-09-06T00:00:00"/>
    <s v="Witness statements"/>
    <s v="Taking, preparing and finalising witness statement(s)"/>
    <s v="Review/Analyze"/>
    <s v=""/>
    <s v="Budgeted"/>
    <s v="Witness Statements"/>
    <s v="(To be populated in later version)"/>
    <s v="(Deliberately blank)"/>
    <m/>
    <m/>
    <s v="GC"/>
    <s v="Solicitor (Grade C)"/>
    <s v="C"/>
    <m/>
    <m/>
    <n v="7"/>
    <n v="170"/>
    <n v="1"/>
    <n v="1190"/>
    <n v="0"/>
    <n v="1"/>
    <n v="0.2"/>
    <n v="476"/>
    <s v="JG00"/>
    <s v="JG10"/>
    <s v="A104"/>
    <n v="13"/>
    <m/>
    <n v="1190"/>
    <n v="238"/>
    <n v="1190"/>
    <n v="238"/>
    <n v="2856"/>
    <m/>
    <n v="0"/>
    <n v="0"/>
    <n v="0"/>
    <n v="0"/>
    <m/>
    <m/>
    <n v="0"/>
    <m/>
    <n v="1190"/>
    <n v="476"/>
    <n v="2380"/>
    <n v="0"/>
    <n v="2856"/>
  </r>
  <r>
    <n v="25"/>
    <m/>
    <x v="2"/>
    <x v="2"/>
    <d v="2012-09-07T00:00:00"/>
    <s v="Expert reports"/>
    <s v="Own expert evidence "/>
    <s v="Communicate (internally within legal team)"/>
    <s v=""/>
    <s v="Budgeted"/>
    <s v="Expert Reports"/>
    <s v="(To be populated in later version)"/>
    <s v="(Deliberately blank)"/>
    <m/>
    <m/>
    <s v="GC"/>
    <s v="Solicitor (Grade C)"/>
    <s v="C"/>
    <m/>
    <m/>
    <n v="2"/>
    <n v="170"/>
    <n v="1"/>
    <n v="340"/>
    <n v="0"/>
    <n v="1"/>
    <n v="0.2"/>
    <n v="136"/>
    <s v="JH00"/>
    <s v="JH10"/>
    <s v="A105"/>
    <n v="8"/>
    <m/>
    <n v="340"/>
    <n v="68"/>
    <n v="340"/>
    <n v="68"/>
    <n v="816"/>
    <m/>
    <n v="0"/>
    <n v="0"/>
    <n v="0"/>
    <n v="0"/>
    <m/>
    <m/>
    <n v="0"/>
    <m/>
    <n v="340"/>
    <n v="136"/>
    <n v="680"/>
    <n v="0"/>
    <n v="816"/>
  </r>
  <r>
    <n v="26"/>
    <m/>
    <x v="2"/>
    <x v="2"/>
    <d v="2012-09-08T00:00:00"/>
    <s v="Expert reports"/>
    <s v="Own expert evidence "/>
    <s v="Communicate (with client)"/>
    <s v=""/>
    <s v="Budgeted"/>
    <s v="Expert Reports"/>
    <s v="(To be populated in later version)"/>
    <s v="(Deliberately blank)"/>
    <m/>
    <m/>
    <s v="GC"/>
    <s v="Solicitor (Grade C)"/>
    <s v="C"/>
    <m/>
    <m/>
    <n v="0.5"/>
    <n v="170"/>
    <n v="1"/>
    <n v="85"/>
    <n v="0"/>
    <n v="1"/>
    <n v="0.2"/>
    <n v="34"/>
    <s v="JH00"/>
    <s v="JH10"/>
    <s v="A106"/>
    <n v="3"/>
    <m/>
    <n v="85"/>
    <n v="17"/>
    <n v="85"/>
    <n v="17"/>
    <n v="204"/>
    <m/>
    <n v="0"/>
    <n v="0"/>
    <n v="0"/>
    <n v="0"/>
    <m/>
    <m/>
    <n v="0"/>
    <m/>
    <n v="85"/>
    <n v="34"/>
    <n v="170"/>
    <n v="0"/>
    <n v="204"/>
  </r>
  <r>
    <n v="27"/>
    <m/>
    <x v="2"/>
    <x v="2"/>
    <d v="2012-09-09T00:00:00"/>
    <s v="Expert reports"/>
    <s v="Own expert evidence "/>
    <s v="Communicate (Other Party(s)/other outside lawyers)"/>
    <s v=""/>
    <s v="Budgeted"/>
    <s v="Expert Reports"/>
    <s v="(To be populated in later version)"/>
    <s v="(Deliberately blank)"/>
    <m/>
    <m/>
    <s v="MA1"/>
    <s v="Solicitor (Grade C)"/>
    <s v="C"/>
    <m/>
    <m/>
    <n v="7"/>
    <n v="130"/>
    <n v="1"/>
    <n v="910"/>
    <n v="0"/>
    <n v="1"/>
    <n v="0.2"/>
    <n v="364"/>
    <s v="JH00"/>
    <s v="JH10"/>
    <s v="A107"/>
    <n v="6"/>
    <m/>
    <n v="910"/>
    <n v="182"/>
    <n v="910"/>
    <n v="182"/>
    <n v="2184"/>
    <m/>
    <n v="0"/>
    <n v="0"/>
    <n v="0"/>
    <n v="0"/>
    <m/>
    <m/>
    <n v="0"/>
    <m/>
    <n v="910"/>
    <n v="364"/>
    <n v="1820"/>
    <n v="0"/>
    <n v="2184"/>
  </r>
  <r>
    <n v="28"/>
    <m/>
    <x v="2"/>
    <x v="2"/>
    <d v="2012-09-10T00:00:00"/>
    <s v="Expert reports"/>
    <s v="Own expert evidence "/>
    <e v="#N/A"/>
    <s v="Expert Witness Charges"/>
    <s v="Budgeted"/>
    <s v="Expert Reports"/>
    <s v="(To be populated in later version)"/>
    <s v="(Deliberately blank)"/>
    <m/>
    <m/>
    <m/>
    <e v="#N/A"/>
    <e v="#N/A"/>
    <m/>
    <m/>
    <m/>
    <n v="0"/>
    <n v="1"/>
    <n v="0"/>
    <n v="3500"/>
    <n v="1"/>
    <n v="0.2"/>
    <n v="0"/>
    <s v="JH00"/>
    <s v="JH10"/>
    <m/>
    <e v="#N/A"/>
    <s v="x144"/>
    <n v="0"/>
    <n v="0"/>
    <n v="0"/>
    <n v="0"/>
    <n v="0"/>
    <m/>
    <n v="0"/>
    <n v="0"/>
    <n v="0"/>
    <n v="0"/>
    <n v="3500"/>
    <m/>
    <n v="3500"/>
    <m/>
    <n v="3500"/>
    <n v="0"/>
    <n v="0"/>
    <n v="3500"/>
    <n v="3500"/>
  </r>
  <r>
    <n v="29"/>
    <m/>
    <x v="2"/>
    <x v="2"/>
    <d v="2012-09-11T00:00:00"/>
    <s v="Case and Costs Management Hearings"/>
    <s v="Pre Trial Review"/>
    <s v="Appear For/Attend"/>
    <s v=""/>
    <s v="Budgeted"/>
    <s v="PTR"/>
    <s v="(To be populated in later version)"/>
    <s v="(Deliberately blank)"/>
    <m/>
    <m/>
    <s v="GC"/>
    <s v="Solicitor (Grade C)"/>
    <s v="C"/>
    <m/>
    <m/>
    <n v="5"/>
    <n v="170"/>
    <n v="1"/>
    <n v="850"/>
    <n v="0"/>
    <n v="1"/>
    <n v="0.2"/>
    <n v="340"/>
    <s v="JI00"/>
    <s v="JI20"/>
    <s v="A109"/>
    <n v="13"/>
    <m/>
    <n v="850"/>
    <n v="170"/>
    <n v="850"/>
    <n v="170"/>
    <n v="2040"/>
    <m/>
    <n v="0"/>
    <n v="0"/>
    <n v="0"/>
    <n v="0"/>
    <m/>
    <m/>
    <n v="0"/>
    <m/>
    <n v="850"/>
    <n v="340"/>
    <n v="1700"/>
    <n v="0"/>
    <n v="2040"/>
  </r>
  <r>
    <n v="30"/>
    <m/>
    <x v="2"/>
    <x v="2"/>
    <d v="2012-09-12T00:00:00"/>
    <s v="Case and Costs Management Hearings"/>
    <s v="Pre Trial Review"/>
    <s v="Manage Data/Files/Documentation"/>
    <s v=""/>
    <s v="Budgeted"/>
    <s v="PTR"/>
    <s v="(To be populated in later version)"/>
    <s v="(Deliberately blank)"/>
    <m/>
    <m/>
    <s v="GC"/>
    <s v="Solicitor (Grade C)"/>
    <s v="C"/>
    <m/>
    <m/>
    <n v="0.2"/>
    <n v="170"/>
    <n v="1"/>
    <n v="34"/>
    <n v="0"/>
    <n v="1"/>
    <n v="0.2"/>
    <n v="13.600000000000001"/>
    <s v="JI00"/>
    <s v="JI20"/>
    <s v="A110"/>
    <n v="14"/>
    <m/>
    <n v="34"/>
    <n v="6.8000000000000007"/>
    <n v="34"/>
    <n v="6.8000000000000007"/>
    <n v="81.599999999999994"/>
    <m/>
    <n v="0"/>
    <n v="0"/>
    <n v="0"/>
    <n v="0"/>
    <m/>
    <m/>
    <n v="0"/>
    <m/>
    <n v="34"/>
    <n v="13.600000000000001"/>
    <n v="68"/>
    <n v="0"/>
    <n v="81.599999999999994"/>
  </r>
  <r>
    <n v="31"/>
    <m/>
    <x v="2"/>
    <x v="2"/>
    <d v="2012-09-13T00:00:00"/>
    <s v="Issue / Statements of Case"/>
    <s v="Issue / Statements of Case"/>
    <e v="#N/A"/>
    <s v="ATE Premiums/Insurance"/>
    <s v="Non Budgeted"/>
    <m/>
    <s v="(To be populated in later version)"/>
    <s v="(Deliberately blank)"/>
    <m/>
    <m/>
    <m/>
    <e v="#N/A"/>
    <e v="#N/A"/>
    <m/>
    <m/>
    <m/>
    <n v="0"/>
    <n v="1"/>
    <n v="0"/>
    <n v="15000"/>
    <n v="1"/>
    <n v="0.2"/>
    <n v="0"/>
    <s v="JE00"/>
    <s v="JE00"/>
    <m/>
    <e v="#N/A"/>
    <s v="X125"/>
    <n v="0"/>
    <n v="0"/>
    <n v="0"/>
    <n v="0"/>
    <n v="0"/>
    <m/>
    <n v="0"/>
    <n v="0"/>
    <n v="0"/>
    <n v="0"/>
    <m/>
    <m/>
    <n v="0"/>
    <n v="15000"/>
    <n v="0"/>
    <n v="0"/>
    <n v="0"/>
    <n v="15000"/>
    <n v="15000"/>
  </r>
  <r>
    <n v="32"/>
    <m/>
    <x v="2"/>
    <x v="2"/>
    <d v="2012-09-13T00:00:00"/>
    <s v="Case and Costs Management Hearings"/>
    <s v="Pre Trial Review"/>
    <s v="Research"/>
    <s v=""/>
    <s v="Budgeted"/>
    <s v="PTR"/>
    <s v="(To be populated in later version)"/>
    <s v="(Deliberately blank)"/>
    <m/>
    <m/>
    <s v="LC1"/>
    <s v="Partner (Grade A)"/>
    <s v="A"/>
    <m/>
    <m/>
    <n v="4"/>
    <n v="318.75"/>
    <n v="1"/>
    <n v="1275"/>
    <n v="0"/>
    <n v="1"/>
    <n v="0.2"/>
    <n v="510"/>
    <s v="JI00"/>
    <s v="JI20"/>
    <s v="A102"/>
    <n v="11"/>
    <m/>
    <n v="1275"/>
    <n v="255"/>
    <n v="1275"/>
    <n v="255"/>
    <n v="3060"/>
    <m/>
    <n v="0"/>
    <n v="0"/>
    <n v="0"/>
    <n v="0"/>
    <m/>
    <m/>
    <n v="0"/>
    <m/>
    <n v="1275"/>
    <n v="510"/>
    <n v="2550"/>
    <n v="0"/>
    <n v="3060"/>
  </r>
  <r>
    <n v="33"/>
    <m/>
    <x v="3"/>
    <x v="3"/>
    <d v="2012-08-10T00:00:00"/>
    <s v="Interim Applications and Hearings (Interlocutory Applications)"/>
    <s v="Applications relating to originating process or Statement of Case or for default or summary judgment"/>
    <s v="Draft/Revise"/>
    <s v=""/>
    <s v="Pre Budget"/>
    <s v="CMC"/>
    <s v="(To be populated in later version)"/>
    <s v="(Deliberately blank)"/>
    <m/>
    <m/>
    <s v="MA1"/>
    <s v="Solicitor (Grade C)"/>
    <s v="C"/>
    <m/>
    <m/>
    <n v="3"/>
    <n v="130"/>
    <n v="1"/>
    <n v="390"/>
    <n v="0"/>
    <n v="0.54"/>
    <n v="0.2"/>
    <n v="120.12"/>
    <s v="JJ00"/>
    <s v="JJ10"/>
    <s v="A103"/>
    <n v="12"/>
    <m/>
    <n v="390"/>
    <n v="78"/>
    <n v="210.60000000000002"/>
    <n v="42.120000000000005"/>
    <n v="720.72"/>
    <m/>
    <n v="0"/>
    <n v="0"/>
    <n v="0"/>
    <n v="0"/>
    <m/>
    <m/>
    <n v="0"/>
    <m/>
    <n v="390"/>
    <n v="120.12"/>
    <n v="600.6"/>
    <n v="0"/>
    <n v="720.72"/>
  </r>
  <r>
    <n v="34"/>
    <m/>
    <x v="3"/>
    <x v="3"/>
    <d v="2012-08-11T00:00:00"/>
    <s v="Interim Applications and Hearings (Interlocutory Applications)"/>
    <s v="Applications relating to originating process or Statement of Case or for default or summary judgment"/>
    <s v="Review/Analyze"/>
    <s v=""/>
    <s v="Pre Budget"/>
    <s v="CMC"/>
    <s v="(To be populated in later version)"/>
    <s v="(Deliberately blank)"/>
    <m/>
    <m/>
    <s v="GC"/>
    <s v="Solicitor (Grade C)"/>
    <s v="C"/>
    <m/>
    <m/>
    <n v="0.2"/>
    <n v="170"/>
    <n v="1"/>
    <n v="34"/>
    <n v="0"/>
    <n v="0.54"/>
    <n v="0.2"/>
    <n v="10.472000000000001"/>
    <s v="JJ00"/>
    <s v="JJ10"/>
    <s v="A104"/>
    <n v="13"/>
    <m/>
    <n v="34"/>
    <n v="6.8000000000000007"/>
    <n v="18.36"/>
    <n v="3.6720000000000002"/>
    <n v="62.831999999999994"/>
    <m/>
    <n v="0"/>
    <n v="0"/>
    <n v="0"/>
    <n v="0"/>
    <m/>
    <m/>
    <n v="0"/>
    <m/>
    <n v="34"/>
    <n v="10.472000000000001"/>
    <n v="52.36"/>
    <n v="0"/>
    <n v="62.832000000000001"/>
  </r>
  <r>
    <n v="35"/>
    <m/>
    <x v="4"/>
    <x v="4"/>
    <d v="2012-08-12T00:00:00"/>
    <s v="Interim Applications and Hearings (Interlocutory Applications)"/>
    <s v="Applications relating to originating process or Statement of Case or for default or summary judgment"/>
    <s v="Communicate (internally within legal team)"/>
    <s v=""/>
    <s v="Pre Budget"/>
    <s v="CMC"/>
    <s v="(To be populated in later version)"/>
    <s v="(Deliberately blank)"/>
    <m/>
    <m/>
    <s v="GC"/>
    <s v="Solicitor (Grade C)"/>
    <s v="C"/>
    <m/>
    <m/>
    <n v="5"/>
    <n v="170"/>
    <n v="0.60694957260634264"/>
    <n v="515.90713671539129"/>
    <n v="0"/>
    <n v="0"/>
    <n v="0.2"/>
    <n v="103.18142734307827"/>
    <s v="JJ00"/>
    <s v="JJ10"/>
    <s v="A105"/>
    <n v="8"/>
    <m/>
    <n v="515.90713671539129"/>
    <n v="103.18142734307827"/>
    <n v="0"/>
    <n v="0"/>
    <n v="619.0885640584695"/>
    <m/>
    <n v="0"/>
    <n v="0"/>
    <n v="0"/>
    <n v="0"/>
    <m/>
    <m/>
    <n v="0"/>
    <m/>
    <n v="515.90713671539129"/>
    <n v="103.18142734307827"/>
    <n v="515.90713671539129"/>
    <n v="0"/>
    <n v="619.0885640584695"/>
  </r>
  <r>
    <n v="36"/>
    <m/>
    <x v="4"/>
    <x v="4"/>
    <d v="2012-08-13T00:00:00"/>
    <s v="Interim Applications and Hearings (Interlocutory Applications)"/>
    <s v="Applications relating to originating process or Statement of Case or for default or summary judgment"/>
    <s v="Communicate (with client)"/>
    <s v=""/>
    <s v="Pre Budget"/>
    <s v="CMC"/>
    <s v="(To be populated in later version)"/>
    <s v="(Deliberately blank)"/>
    <m/>
    <m/>
    <s v="GC"/>
    <s v="Solicitor (Grade C)"/>
    <s v="C"/>
    <m/>
    <m/>
    <n v="0.2"/>
    <n v="170"/>
    <n v="0.60694957260634264"/>
    <n v="20.63628546861565"/>
    <n v="0"/>
    <n v="0"/>
    <n v="0.2"/>
    <n v="4.1272570937231299"/>
    <s v="JJ00"/>
    <s v="JJ10"/>
    <s v="A106"/>
    <n v="3"/>
    <m/>
    <n v="20.63628546861565"/>
    <n v="4.1272570937231299"/>
    <n v="0"/>
    <n v="0"/>
    <n v="24.763542562338781"/>
    <m/>
    <n v="0"/>
    <n v="0"/>
    <n v="0"/>
    <n v="0"/>
    <m/>
    <m/>
    <n v="0"/>
    <m/>
    <n v="20.63628546861565"/>
    <n v="4.1272570937231299"/>
    <n v="20.63628546861565"/>
    <n v="0"/>
    <n v="24.763542562338781"/>
  </r>
  <r>
    <n v="37"/>
    <m/>
    <x v="2"/>
    <x v="2"/>
    <d v="2012-09-14T00:00:00"/>
    <s v="Trial preparation"/>
    <s v="Preparation of trial bundles"/>
    <s v="Communicate (internally within legal team)"/>
    <s v=""/>
    <s v="Budgeted"/>
    <s v="Trial Preparation"/>
    <s v="(To be populated in later version)"/>
    <s v="(Deliberately blank)"/>
    <m/>
    <m/>
    <s v="GC"/>
    <s v="Solicitor (Grade C)"/>
    <s v="C"/>
    <m/>
    <m/>
    <n v="0.5"/>
    <n v="170"/>
    <n v="1"/>
    <n v="85"/>
    <n v="0"/>
    <n v="1"/>
    <n v="0.2"/>
    <n v="34"/>
    <s v="JK00"/>
    <s v="JK10"/>
    <s v="A105"/>
    <n v="8"/>
    <m/>
    <n v="85"/>
    <n v="17"/>
    <n v="85"/>
    <n v="17"/>
    <n v="204"/>
    <m/>
    <n v="0"/>
    <n v="0"/>
    <n v="0"/>
    <n v="0"/>
    <m/>
    <m/>
    <n v="0"/>
    <m/>
    <n v="85"/>
    <n v="34"/>
    <n v="170"/>
    <n v="0"/>
    <n v="204"/>
  </r>
  <r>
    <n v="38"/>
    <m/>
    <x v="2"/>
    <x v="2"/>
    <d v="2012-09-14T00:00:00"/>
    <s v="Trial preparation"/>
    <s v="Trial preparation"/>
    <e v="#N/A"/>
    <s v="Outside Counsel Charges (Local)"/>
    <s v="Budgeted"/>
    <s v="Trial Preparation"/>
    <s v="(To be populated in later version)"/>
    <s v="(Deliberately blank)"/>
    <m/>
    <m/>
    <s v="AH"/>
    <s v="Junior Counsel"/>
    <s v="JC"/>
    <m/>
    <m/>
    <m/>
    <n v="0"/>
    <n v="1"/>
    <n v="0"/>
    <n v="4500"/>
    <n v="0.5"/>
    <n v="0.2"/>
    <n v="1350"/>
    <s v="JK00"/>
    <s v="JK00"/>
    <m/>
    <e v="#N/A"/>
    <s v="X146"/>
    <n v="0"/>
    <n v="0"/>
    <n v="0"/>
    <n v="0"/>
    <n v="0"/>
    <n v="4500"/>
    <n v="900"/>
    <n v="2250"/>
    <n v="450"/>
    <n v="8100"/>
    <m/>
    <m/>
    <n v="0"/>
    <m/>
    <n v="4500"/>
    <n v="1350"/>
    <n v="0"/>
    <n v="6750"/>
    <n v="8100"/>
  </r>
  <r>
    <n v="39"/>
    <m/>
    <x v="2"/>
    <x v="2"/>
    <d v="2012-09-14T00:00:00"/>
    <s v="Trial preparation"/>
    <s v="Trial preparation"/>
    <e v="#N/A"/>
    <s v="Outside Counsel Charges (Local)"/>
    <s v="Budgeted"/>
    <s v="Trial Preparation"/>
    <s v="(To be populated in later version)"/>
    <s v="(Deliberately blank)"/>
    <m/>
    <m/>
    <s v="AH"/>
    <s v="Junior Counsel"/>
    <s v="JC"/>
    <m/>
    <m/>
    <m/>
    <n v="0"/>
    <n v="1"/>
    <n v="0"/>
    <n v="7500"/>
    <n v="0.5"/>
    <n v="0.2"/>
    <n v="2250"/>
    <s v="JK00"/>
    <s v="JK00"/>
    <m/>
    <e v="#N/A"/>
    <s v="X146"/>
    <n v="0"/>
    <n v="0"/>
    <n v="0"/>
    <n v="0"/>
    <n v="0"/>
    <n v="7500"/>
    <n v="1500"/>
    <n v="3750"/>
    <n v="750"/>
    <n v="13500"/>
    <m/>
    <m/>
    <n v="0"/>
    <m/>
    <n v="7500"/>
    <n v="2250"/>
    <n v="0"/>
    <n v="11250"/>
    <n v="13500"/>
  </r>
  <r>
    <n v="40"/>
    <m/>
    <x v="2"/>
    <x v="2"/>
    <d v="2012-09-15T00:00:00"/>
    <s v="Trial preparation"/>
    <s v="Preparation of trial bundles"/>
    <s v="Communicate (with client)"/>
    <s v=""/>
    <s v="Budgeted"/>
    <s v="Trial Preparation"/>
    <s v="(To be populated in later version)"/>
    <s v="(Deliberately blank)"/>
    <m/>
    <m/>
    <s v="GC"/>
    <s v="Solicitor (Grade C)"/>
    <s v="C"/>
    <m/>
    <m/>
    <n v="3"/>
    <n v="170"/>
    <n v="1"/>
    <n v="510"/>
    <n v="0"/>
    <n v="1"/>
    <n v="0.2"/>
    <n v="204"/>
    <s v="JK00"/>
    <s v="JK10"/>
    <s v="A106"/>
    <n v="3"/>
    <m/>
    <n v="510"/>
    <n v="102"/>
    <n v="510"/>
    <n v="102"/>
    <n v="1224"/>
    <m/>
    <n v="0"/>
    <n v="0"/>
    <n v="0"/>
    <n v="0"/>
    <m/>
    <m/>
    <n v="0"/>
    <m/>
    <n v="510"/>
    <n v="204"/>
    <n v="1020"/>
    <n v="0"/>
    <n v="1224"/>
  </r>
  <r>
    <n v="41"/>
    <m/>
    <x v="2"/>
    <x v="2"/>
    <d v="2012-09-16T00:00:00"/>
    <s v="Trial preparation"/>
    <s v="Preparation of trial bundles"/>
    <s v="Communicate (other external)"/>
    <s v=""/>
    <s v="Budgeted"/>
    <s v="Trial Preparation"/>
    <s v="(To be populated in later version)"/>
    <s v="(Deliberately blank)"/>
    <m/>
    <m/>
    <s v="GC"/>
    <s v="Solicitor (Grade C)"/>
    <s v="C"/>
    <m/>
    <m/>
    <n v="6"/>
    <n v="170"/>
    <n v="1"/>
    <n v="1020"/>
    <n v="0"/>
    <n v="1"/>
    <n v="0.2"/>
    <n v="408"/>
    <s v="JK00"/>
    <s v="JK10"/>
    <s v="A108"/>
    <n v="7"/>
    <m/>
    <n v="1020"/>
    <n v="204"/>
    <n v="1020"/>
    <n v="204"/>
    <n v="2448"/>
    <m/>
    <n v="0"/>
    <n v="0"/>
    <n v="0"/>
    <n v="0"/>
    <m/>
    <m/>
    <n v="0"/>
    <m/>
    <n v="1020"/>
    <n v="408"/>
    <n v="2040"/>
    <n v="0"/>
    <n v="2448"/>
  </r>
  <r>
    <n v="42"/>
    <m/>
    <x v="2"/>
    <x v="2"/>
    <d v="2012-09-17T00:00:00"/>
    <s v="Trial preparation"/>
    <s v="Preparation of trial bundles"/>
    <s v="Appear For/Attend"/>
    <s v=""/>
    <s v="Budgeted"/>
    <s v="Trial Preparation"/>
    <s v="(To be populated in later version)"/>
    <s v="(Deliberately blank)"/>
    <m/>
    <m/>
    <s v="GC"/>
    <s v="Solicitor (Grade C)"/>
    <s v="C"/>
    <m/>
    <m/>
    <n v="8"/>
    <n v="170"/>
    <n v="1"/>
    <n v="1360"/>
    <n v="0"/>
    <n v="1"/>
    <n v="0.2"/>
    <n v="544"/>
    <s v="JK00"/>
    <s v="JK10"/>
    <s v="A109"/>
    <n v="13"/>
    <m/>
    <n v="1360"/>
    <n v="272"/>
    <n v="1360"/>
    <n v="272"/>
    <n v="3264"/>
    <m/>
    <n v="0"/>
    <n v="0"/>
    <n v="0"/>
    <n v="0"/>
    <m/>
    <m/>
    <n v="0"/>
    <m/>
    <n v="1360"/>
    <n v="544"/>
    <n v="2720"/>
    <n v="0"/>
    <n v="3264"/>
  </r>
  <r>
    <n v="43"/>
    <m/>
    <x v="2"/>
    <x v="2"/>
    <d v="2012-09-18T00:00:00"/>
    <s v="Trial preparation"/>
    <s v="Preparation of trial bundles"/>
    <s v="Communicate (internally within legal team)"/>
    <s v=""/>
    <s v="Budgeted"/>
    <s v="Trial Preparation"/>
    <s v="(To be populated in later version)"/>
    <s v="(Deliberately blank)"/>
    <m/>
    <m/>
    <s v="MA1"/>
    <s v="Solicitor (Grade C)"/>
    <s v="C"/>
    <m/>
    <m/>
    <n v="10"/>
    <n v="130"/>
    <n v="1"/>
    <n v="1300"/>
    <n v="0"/>
    <n v="1"/>
    <n v="0.2"/>
    <n v="520"/>
    <s v="JK00"/>
    <s v="JK10"/>
    <s v="A105"/>
    <n v="8"/>
    <m/>
    <n v="1300"/>
    <n v="260"/>
    <n v="1300"/>
    <n v="260"/>
    <n v="3120"/>
    <m/>
    <n v="0"/>
    <n v="0"/>
    <n v="0"/>
    <n v="0"/>
    <m/>
    <m/>
    <n v="0"/>
    <m/>
    <n v="1300"/>
    <n v="520"/>
    <n v="2600"/>
    <n v="0"/>
    <n v="3120"/>
  </r>
  <r>
    <n v="44"/>
    <m/>
    <x v="2"/>
    <x v="2"/>
    <d v="2012-09-19T00:00:00"/>
    <s v="Trial preparation"/>
    <s v="Preparation of trial bundles"/>
    <s v="Communicate (with client)"/>
    <s v=""/>
    <s v="Budgeted"/>
    <s v="Trial Preparation"/>
    <s v="(To be populated in later version)"/>
    <s v="(Deliberately blank)"/>
    <m/>
    <m/>
    <s v="GC"/>
    <s v="Solicitor (Grade C)"/>
    <s v="C"/>
    <m/>
    <m/>
    <n v="8"/>
    <n v="170"/>
    <n v="1"/>
    <n v="1360"/>
    <n v="0"/>
    <n v="1"/>
    <n v="0.2"/>
    <n v="544"/>
    <s v="JK00"/>
    <s v="JK10"/>
    <s v="A106"/>
    <n v="3"/>
    <m/>
    <n v="1360"/>
    <n v="272"/>
    <n v="1360"/>
    <n v="272"/>
    <n v="3264"/>
    <m/>
    <n v="0"/>
    <n v="0"/>
    <n v="0"/>
    <n v="0"/>
    <m/>
    <m/>
    <n v="0"/>
    <m/>
    <n v="1360"/>
    <n v="544"/>
    <n v="2720"/>
    <n v="0"/>
    <n v="3264"/>
  </r>
  <r>
    <n v="45"/>
    <m/>
    <x v="2"/>
    <x v="2"/>
    <d v="2012-09-29T00:00:00"/>
    <s v="Trial"/>
    <s v="Trial"/>
    <e v="#N/A"/>
    <s v="Outside Counsel Charges (Local)"/>
    <s v="Budgeted"/>
    <s v="Trial "/>
    <s v="(To be populated in later version)"/>
    <s v="(Deliberately blank)"/>
    <m/>
    <m/>
    <s v="AH"/>
    <s v="Junior Counsel"/>
    <s v="JC"/>
    <m/>
    <m/>
    <m/>
    <n v="0"/>
    <n v="1"/>
    <n v="0"/>
    <n v="20000"/>
    <n v="0.5"/>
    <n v="0.2"/>
    <n v="6000"/>
    <s v="JL00"/>
    <s v="Jl00"/>
    <m/>
    <e v="#N/A"/>
    <s v="X146"/>
    <n v="0"/>
    <n v="0"/>
    <n v="0"/>
    <n v="0"/>
    <n v="0"/>
    <n v="20000"/>
    <n v="4000"/>
    <n v="10000"/>
    <n v="2000"/>
    <n v="36000"/>
    <m/>
    <m/>
    <n v="0"/>
    <m/>
    <n v="20000"/>
    <n v="6000"/>
    <n v="0"/>
    <n v="30000"/>
    <n v="36000"/>
  </r>
  <r>
    <n v="46"/>
    <m/>
    <x v="2"/>
    <x v="2"/>
    <d v="2012-09-29T00:00:00"/>
    <s v="Trial"/>
    <s v="Advocacy"/>
    <s v="Appear For/Attend"/>
    <s v=""/>
    <s v="Budgeted"/>
    <s v="Trial "/>
    <s v="(To be populated in later version)"/>
    <s v="(Deliberately blank)"/>
    <m/>
    <m/>
    <s v="LC1"/>
    <s v="Partner (Grade A)"/>
    <s v="A"/>
    <m/>
    <m/>
    <n v="10"/>
    <n v="318.75"/>
    <n v="1"/>
    <n v="3187.5"/>
    <n v="0"/>
    <n v="1"/>
    <n v="0.2"/>
    <n v="1275"/>
    <s v="JL00"/>
    <s v="JL10"/>
    <s v="A109"/>
    <n v="13"/>
    <m/>
    <n v="3187.5"/>
    <n v="637.5"/>
    <n v="3187.5"/>
    <n v="637.5"/>
    <n v="7650"/>
    <m/>
    <n v="0"/>
    <n v="0"/>
    <n v="0"/>
    <n v="0"/>
    <m/>
    <m/>
    <n v="0"/>
    <m/>
    <n v="3187.5"/>
    <n v="1275"/>
    <n v="6375"/>
    <n v="0"/>
    <n v="7650"/>
  </r>
  <r>
    <n v="47"/>
    <m/>
    <x v="2"/>
    <x v="2"/>
    <d v="2012-09-30T00:00:00"/>
    <s v="Costs Assessment"/>
    <s v="Preparing costs claim"/>
    <s v="Draft/Revise"/>
    <s v=""/>
    <s v="Non Budgeted"/>
    <m/>
    <s v="(To be populated in later version)"/>
    <s v="(Deliberately blank)"/>
    <m/>
    <m/>
    <s v="CL"/>
    <s v="Senior Costs Lawyer"/>
    <s v="C"/>
    <m/>
    <m/>
    <n v="25"/>
    <n v="250"/>
    <n v="1"/>
    <n v="6250"/>
    <n v="0"/>
    <n v="1"/>
    <n v="0.2"/>
    <n v="2500"/>
    <s v="JM00"/>
    <s v="JM10"/>
    <s v="A103"/>
    <n v="12"/>
    <m/>
    <n v="6250"/>
    <n v="1250"/>
    <n v="6250"/>
    <n v="1250"/>
    <n v="15000"/>
    <m/>
    <n v="0"/>
    <n v="0"/>
    <n v="0"/>
    <n v="0"/>
    <m/>
    <m/>
    <n v="0"/>
    <m/>
    <n v="6250"/>
    <n v="2500"/>
    <n v="12500"/>
    <n v="0"/>
    <n v="15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0"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location ref="A4:G28" firstHeaderRow="1" firstDataRow="2" firstDataCol="3"/>
  <pivotFields count="53">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ubtotalTop="0" showAll="0" defaultSubtotal="0">
      <items count="13">
        <item x="1"/>
        <item m="1" x="11"/>
        <item x="6"/>
        <item x="3"/>
        <item x="5"/>
        <item x="7"/>
        <item x="2"/>
        <item x="9"/>
        <item x="8"/>
        <item x="4"/>
        <item h="1" m="1" x="12"/>
        <item x="10"/>
        <item x="0"/>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43" outline="0" showAll="0" defaultSubtotal="0"/>
    <pivotField compact="0" numFmtId="43" outline="0" showAll="0"/>
    <pivotField compact="0" numFmtId="43" outline="0" showAll="0"/>
    <pivotField compact="0" numFmtId="10" outline="0" showAll="0"/>
    <pivotField compact="0" numFmtId="10" outline="0" showAll="0"/>
    <pivotField compact="0" numFmtId="43" outline="0" showAll="0"/>
    <pivotField axis="axisRow" compact="0" outline="0" showAll="0" insertBlankRow="1" defaultSubtotal="0">
      <items count="13">
        <item x="1"/>
        <item x="2"/>
        <item x="3"/>
        <item x="4"/>
        <item x="5"/>
        <item x="6"/>
        <item x="7"/>
        <item x="8"/>
        <item x="9"/>
        <item x="10"/>
        <item x="0"/>
        <item m="1" x="11"/>
        <item m="1" x="12"/>
      </items>
    </pivotField>
    <pivotField compact="0" outline="0" showAll="0"/>
    <pivotField compact="0" outline="0" showAll="0"/>
    <pivotField compact="0" outline="0" showAll="0"/>
    <pivotField compact="0" outline="0" showAll="0"/>
    <pivotField dataField="1"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1">
        <item x="0"/>
        <item x="1"/>
        <item x="2"/>
        <item x="3"/>
        <item x="4"/>
        <item x="5"/>
        <item x="6"/>
        <item x="7"/>
        <item x="8"/>
        <item x="9"/>
        <item x="10"/>
      </items>
    </pivotField>
  </pivotFields>
  <rowFields count="3">
    <field x="52"/>
    <field x="28"/>
    <field x="5"/>
  </rowFields>
  <rowItems count="23">
    <i>
      <x/>
      <x v="10"/>
      <x v="12"/>
    </i>
    <i t="blank" r="1">
      <x v="10"/>
    </i>
    <i>
      <x v="1"/>
      <x/>
      <x/>
    </i>
    <i t="blank" r="1">
      <x/>
    </i>
    <i>
      <x v="2"/>
      <x v="1"/>
      <x v="6"/>
    </i>
    <i t="blank" r="1">
      <x v="1"/>
    </i>
    <i>
      <x v="3"/>
      <x v="2"/>
      <x v="3"/>
    </i>
    <i t="blank" r="1">
      <x v="2"/>
    </i>
    <i>
      <x v="4"/>
      <x v="3"/>
      <x v="9"/>
    </i>
    <i t="blank" r="1">
      <x v="3"/>
    </i>
    <i>
      <x v="5"/>
      <x v="4"/>
      <x v="4"/>
    </i>
    <i t="blank" r="1">
      <x v="4"/>
    </i>
    <i>
      <x v="6"/>
      <x v="5"/>
      <x v="2"/>
    </i>
    <i t="blank" r="1">
      <x v="5"/>
    </i>
    <i>
      <x v="7"/>
      <x v="6"/>
      <x v="5"/>
    </i>
    <i t="blank" r="1">
      <x v="6"/>
    </i>
    <i>
      <x v="8"/>
      <x v="7"/>
      <x v="8"/>
    </i>
    <i t="blank" r="1">
      <x v="7"/>
    </i>
    <i>
      <x v="9"/>
      <x v="8"/>
      <x v="7"/>
    </i>
    <i t="blank" r="1">
      <x v="8"/>
    </i>
    <i>
      <x v="10"/>
      <x v="9"/>
      <x v="11"/>
    </i>
    <i t="blank" r="1">
      <x v="9"/>
    </i>
    <i t="grand">
      <x/>
    </i>
  </rowItems>
  <colFields count="1">
    <field x="-2"/>
  </colFields>
  <colItems count="4">
    <i>
      <x/>
    </i>
    <i i="1">
      <x v="1"/>
    </i>
    <i i="2">
      <x v="2"/>
    </i>
    <i i="3">
      <x v="3"/>
    </i>
  </colItems>
  <dataFields count="4">
    <dataField name="Counsel's Fees" fld="38" baseField="0" baseItem="0"/>
    <dataField name=" Other Disbs" fld="43" baseField="5" baseItem="12"/>
    <dataField name=" Base PC" fld="33" baseField="5" baseItem="12"/>
    <dataField name=" Total Base Costs" fld="47" baseField="5" baseItem="12"/>
  </dataFields>
  <formats count="150">
    <format dxfId="19757">
      <pivotArea outline="0" collapsedLevelsAreSubtotals="1" fieldPosition="0"/>
    </format>
    <format dxfId="19756">
      <pivotArea dataOnly="0" labelOnly="1" fieldPosition="0">
        <references count="1">
          <reference field="28" count="0"/>
        </references>
      </pivotArea>
    </format>
    <format dxfId="19755">
      <pivotArea dataOnly="0" labelOnly="1" grandRow="1" outline="0" fieldPosition="0"/>
    </format>
    <format dxfId="19754">
      <pivotArea dataOnly="0" labelOnly="1" grandRow="1" outline="0" fieldPosition="0"/>
    </format>
    <format dxfId="19753">
      <pivotArea dataOnly="0" labelOnly="1" outline="0" fieldPosition="0">
        <references count="1">
          <reference field="28" count="0"/>
        </references>
      </pivotArea>
    </format>
    <format dxfId="19752">
      <pivotArea dataOnly="0" labelOnly="1" grandRow="1" outline="0" offset="IV256" fieldPosition="0"/>
    </format>
    <format dxfId="19751">
      <pivotArea dataOnly="0" labelOnly="1" outline="0" fieldPosition="0">
        <references count="2">
          <reference field="5" count="1">
            <x v="0"/>
          </reference>
          <reference field="28" count="1" selected="0">
            <x v="0"/>
          </reference>
        </references>
      </pivotArea>
    </format>
    <format dxfId="19750">
      <pivotArea dataOnly="0" labelOnly="1" outline="0" fieldPosition="0">
        <references count="2">
          <reference field="5" count="1">
            <x v="6"/>
          </reference>
          <reference field="28" count="1" selected="0">
            <x v="1"/>
          </reference>
        </references>
      </pivotArea>
    </format>
    <format dxfId="19749">
      <pivotArea dataOnly="0" labelOnly="1" outline="0" fieldPosition="0">
        <references count="2">
          <reference field="5" count="1">
            <x v="3"/>
          </reference>
          <reference field="28" count="1" selected="0">
            <x v="2"/>
          </reference>
        </references>
      </pivotArea>
    </format>
    <format dxfId="19748">
      <pivotArea dataOnly="0" labelOnly="1" outline="0" fieldPosition="0">
        <references count="2">
          <reference field="5" count="1">
            <x v="9"/>
          </reference>
          <reference field="28" count="1" selected="0">
            <x v="3"/>
          </reference>
        </references>
      </pivotArea>
    </format>
    <format dxfId="19747">
      <pivotArea dataOnly="0" labelOnly="1" outline="0" fieldPosition="0">
        <references count="2">
          <reference field="5" count="1">
            <x v="4"/>
          </reference>
          <reference field="28" count="1" selected="0">
            <x v="4"/>
          </reference>
        </references>
      </pivotArea>
    </format>
    <format dxfId="19746">
      <pivotArea dataOnly="0" labelOnly="1" outline="0" fieldPosition="0">
        <references count="2">
          <reference field="5" count="1">
            <x v="2"/>
          </reference>
          <reference field="28" count="1" selected="0">
            <x v="5"/>
          </reference>
        </references>
      </pivotArea>
    </format>
    <format dxfId="19745">
      <pivotArea dataOnly="0" labelOnly="1" outline="0" fieldPosition="0">
        <references count="2">
          <reference field="5" count="1">
            <x v="5"/>
          </reference>
          <reference field="28" count="1" selected="0">
            <x v="6"/>
          </reference>
        </references>
      </pivotArea>
    </format>
    <format dxfId="19744">
      <pivotArea dataOnly="0" labelOnly="1" outline="0" fieldPosition="0">
        <references count="2">
          <reference field="5" count="1">
            <x v="8"/>
          </reference>
          <reference field="28" count="1" selected="0">
            <x v="7"/>
          </reference>
        </references>
      </pivotArea>
    </format>
    <format dxfId="19743">
      <pivotArea dataOnly="0" labelOnly="1" outline="0" fieldPosition="0">
        <references count="2">
          <reference field="5" count="1">
            <x v="7"/>
          </reference>
          <reference field="28" count="1" selected="0">
            <x v="8"/>
          </reference>
        </references>
      </pivotArea>
    </format>
    <format dxfId="19742">
      <pivotArea outline="0" collapsedLevelsAreSubtotals="1" fieldPosition="0"/>
    </format>
    <format dxfId="19741">
      <pivotArea outline="0" collapsedLevelsAreSubtotals="1" fieldPosition="0"/>
    </format>
    <format dxfId="19740">
      <pivotArea type="all" dataOnly="0" outline="0" fieldPosition="0"/>
    </format>
    <format dxfId="19739">
      <pivotArea outline="0" collapsedLevelsAreSubtotals="1" fieldPosition="0"/>
    </format>
    <format dxfId="19738">
      <pivotArea dataOnly="0" labelOnly="1" outline="0" fieldPosition="0">
        <references count="1">
          <reference field="28" count="0"/>
        </references>
      </pivotArea>
    </format>
    <format dxfId="19737">
      <pivotArea dataOnly="0" labelOnly="1" grandRow="1" outline="0" fieldPosition="0"/>
    </format>
    <format dxfId="19736">
      <pivotArea dataOnly="0" labelOnly="1" outline="0" fieldPosition="0">
        <references count="2">
          <reference field="5" count="1">
            <x v="0"/>
          </reference>
          <reference field="28" count="1" selected="0">
            <x v="0"/>
          </reference>
        </references>
      </pivotArea>
    </format>
    <format dxfId="19735">
      <pivotArea dataOnly="0" labelOnly="1" outline="0" fieldPosition="0">
        <references count="2">
          <reference field="5" count="1">
            <x v="6"/>
          </reference>
          <reference field="28" count="1" selected="0">
            <x v="1"/>
          </reference>
        </references>
      </pivotArea>
    </format>
    <format dxfId="19734">
      <pivotArea dataOnly="0" labelOnly="1" outline="0" fieldPosition="0">
        <references count="2">
          <reference field="5" count="1">
            <x v="3"/>
          </reference>
          <reference field="28" count="1" selected="0">
            <x v="2"/>
          </reference>
        </references>
      </pivotArea>
    </format>
    <format dxfId="19733">
      <pivotArea dataOnly="0" labelOnly="1" outline="0" fieldPosition="0">
        <references count="2">
          <reference field="5" count="1">
            <x v="9"/>
          </reference>
          <reference field="28" count="1" selected="0">
            <x v="3"/>
          </reference>
        </references>
      </pivotArea>
    </format>
    <format dxfId="19732">
      <pivotArea dataOnly="0" labelOnly="1" outline="0" fieldPosition="0">
        <references count="2">
          <reference field="5" count="1">
            <x v="4"/>
          </reference>
          <reference field="28" count="1" selected="0">
            <x v="4"/>
          </reference>
        </references>
      </pivotArea>
    </format>
    <format dxfId="19731">
      <pivotArea dataOnly="0" labelOnly="1" outline="0" fieldPosition="0">
        <references count="2">
          <reference field="5" count="1">
            <x v="2"/>
          </reference>
          <reference field="28" count="1" selected="0">
            <x v="5"/>
          </reference>
        </references>
      </pivotArea>
    </format>
    <format dxfId="19730">
      <pivotArea dataOnly="0" labelOnly="1" outline="0" fieldPosition="0">
        <references count="2">
          <reference field="5" count="1">
            <x v="5"/>
          </reference>
          <reference field="28" count="1" selected="0">
            <x v="6"/>
          </reference>
        </references>
      </pivotArea>
    </format>
    <format dxfId="19729">
      <pivotArea dataOnly="0" labelOnly="1" outline="0" fieldPosition="0">
        <references count="2">
          <reference field="5" count="1">
            <x v="8"/>
          </reference>
          <reference field="28" count="1" selected="0">
            <x v="7"/>
          </reference>
        </references>
      </pivotArea>
    </format>
    <format dxfId="19728">
      <pivotArea dataOnly="0" labelOnly="1" outline="0" fieldPosition="0">
        <references count="2">
          <reference field="5" count="1">
            <x v="7"/>
          </reference>
          <reference field="28" count="1" selected="0">
            <x v="8"/>
          </reference>
        </references>
      </pivotArea>
    </format>
    <format dxfId="19727">
      <pivotArea type="all" dataOnly="0" outline="0" fieldPosition="0"/>
    </format>
    <format dxfId="19726">
      <pivotArea outline="0" collapsedLevelsAreSubtotals="1" fieldPosition="0"/>
    </format>
    <format dxfId="19725">
      <pivotArea dataOnly="0" labelOnly="1" outline="0" fieldPosition="0">
        <references count="1">
          <reference field="28" count="0"/>
        </references>
      </pivotArea>
    </format>
    <format dxfId="19724">
      <pivotArea dataOnly="0" labelOnly="1" grandRow="1" outline="0" fieldPosition="0"/>
    </format>
    <format dxfId="19723">
      <pivotArea dataOnly="0" labelOnly="1" outline="0" fieldPosition="0">
        <references count="2">
          <reference field="5" count="1">
            <x v="0"/>
          </reference>
          <reference field="28" count="1" selected="0">
            <x v="0"/>
          </reference>
        </references>
      </pivotArea>
    </format>
    <format dxfId="19722">
      <pivotArea dataOnly="0" labelOnly="1" outline="0" fieldPosition="0">
        <references count="2">
          <reference field="5" count="1">
            <x v="6"/>
          </reference>
          <reference field="28" count="1" selected="0">
            <x v="1"/>
          </reference>
        </references>
      </pivotArea>
    </format>
    <format dxfId="19721">
      <pivotArea dataOnly="0" labelOnly="1" outline="0" fieldPosition="0">
        <references count="2">
          <reference field="5" count="1">
            <x v="3"/>
          </reference>
          <reference field="28" count="1" selected="0">
            <x v="2"/>
          </reference>
        </references>
      </pivotArea>
    </format>
    <format dxfId="19720">
      <pivotArea dataOnly="0" labelOnly="1" outline="0" fieldPosition="0">
        <references count="2">
          <reference field="5" count="1">
            <x v="9"/>
          </reference>
          <reference field="28" count="1" selected="0">
            <x v="3"/>
          </reference>
        </references>
      </pivotArea>
    </format>
    <format dxfId="19719">
      <pivotArea dataOnly="0" labelOnly="1" outline="0" fieldPosition="0">
        <references count="2">
          <reference field="5" count="1">
            <x v="4"/>
          </reference>
          <reference field="28" count="1" selected="0">
            <x v="4"/>
          </reference>
        </references>
      </pivotArea>
    </format>
    <format dxfId="19718">
      <pivotArea dataOnly="0" labelOnly="1" outline="0" fieldPosition="0">
        <references count="2">
          <reference field="5" count="1">
            <x v="2"/>
          </reference>
          <reference field="28" count="1" selected="0">
            <x v="5"/>
          </reference>
        </references>
      </pivotArea>
    </format>
    <format dxfId="19717">
      <pivotArea dataOnly="0" labelOnly="1" outline="0" fieldPosition="0">
        <references count="2">
          <reference field="5" count="1">
            <x v="5"/>
          </reference>
          <reference field="28" count="1" selected="0">
            <x v="6"/>
          </reference>
        </references>
      </pivotArea>
    </format>
    <format dxfId="19716">
      <pivotArea dataOnly="0" labelOnly="1" outline="0" fieldPosition="0">
        <references count="2">
          <reference field="5" count="1">
            <x v="8"/>
          </reference>
          <reference field="28" count="1" selected="0">
            <x v="7"/>
          </reference>
        </references>
      </pivotArea>
    </format>
    <format dxfId="19715">
      <pivotArea dataOnly="0" labelOnly="1" outline="0" fieldPosition="0">
        <references count="2">
          <reference field="5" count="1">
            <x v="7"/>
          </reference>
          <reference field="28" count="1" selected="0">
            <x v="8"/>
          </reference>
        </references>
      </pivotArea>
    </format>
    <format dxfId="19714">
      <pivotArea type="all" dataOnly="0" outline="0" fieldPosition="0"/>
    </format>
    <format dxfId="19713">
      <pivotArea outline="0" collapsedLevelsAreSubtotals="1" fieldPosition="0"/>
    </format>
    <format dxfId="19712">
      <pivotArea dataOnly="0" labelOnly="1" outline="0" fieldPosition="0">
        <references count="1">
          <reference field="28" count="0"/>
        </references>
      </pivotArea>
    </format>
    <format dxfId="19711">
      <pivotArea dataOnly="0" labelOnly="1" grandRow="1" outline="0" fieldPosition="0"/>
    </format>
    <format dxfId="19710">
      <pivotArea dataOnly="0" labelOnly="1" outline="0" fieldPosition="0">
        <references count="2">
          <reference field="5" count="1">
            <x v="0"/>
          </reference>
          <reference field="28" count="1" selected="0">
            <x v="0"/>
          </reference>
        </references>
      </pivotArea>
    </format>
    <format dxfId="19709">
      <pivotArea dataOnly="0" labelOnly="1" outline="0" fieldPosition="0">
        <references count="2">
          <reference field="5" count="1">
            <x v="6"/>
          </reference>
          <reference field="28" count="1" selected="0">
            <x v="1"/>
          </reference>
        </references>
      </pivotArea>
    </format>
    <format dxfId="19708">
      <pivotArea dataOnly="0" labelOnly="1" outline="0" fieldPosition="0">
        <references count="2">
          <reference field="5" count="1">
            <x v="3"/>
          </reference>
          <reference field="28" count="1" selected="0">
            <x v="2"/>
          </reference>
        </references>
      </pivotArea>
    </format>
    <format dxfId="19707">
      <pivotArea dataOnly="0" labelOnly="1" outline="0" fieldPosition="0">
        <references count="2">
          <reference field="5" count="1">
            <x v="9"/>
          </reference>
          <reference field="28" count="1" selected="0">
            <x v="3"/>
          </reference>
        </references>
      </pivotArea>
    </format>
    <format dxfId="19706">
      <pivotArea dataOnly="0" labelOnly="1" outline="0" fieldPosition="0">
        <references count="2">
          <reference field="5" count="1">
            <x v="4"/>
          </reference>
          <reference field="28" count="1" selected="0">
            <x v="4"/>
          </reference>
        </references>
      </pivotArea>
    </format>
    <format dxfId="19705">
      <pivotArea dataOnly="0" labelOnly="1" outline="0" fieldPosition="0">
        <references count="2">
          <reference field="5" count="1">
            <x v="2"/>
          </reference>
          <reference field="28" count="1" selected="0">
            <x v="5"/>
          </reference>
        </references>
      </pivotArea>
    </format>
    <format dxfId="19704">
      <pivotArea dataOnly="0" labelOnly="1" outline="0" fieldPosition="0">
        <references count="2">
          <reference field="5" count="1">
            <x v="5"/>
          </reference>
          <reference field="28" count="1" selected="0">
            <x v="6"/>
          </reference>
        </references>
      </pivotArea>
    </format>
    <format dxfId="19703">
      <pivotArea dataOnly="0" labelOnly="1" outline="0" fieldPosition="0">
        <references count="2">
          <reference field="5" count="1">
            <x v="8"/>
          </reference>
          <reference field="28" count="1" selected="0">
            <x v="7"/>
          </reference>
        </references>
      </pivotArea>
    </format>
    <format dxfId="19702">
      <pivotArea dataOnly="0" labelOnly="1" outline="0" fieldPosition="0">
        <references count="2">
          <reference field="5" count="1">
            <x v="7"/>
          </reference>
          <reference field="28" count="1" selected="0">
            <x v="8"/>
          </reference>
        </references>
      </pivotArea>
    </format>
    <format dxfId="19701">
      <pivotArea type="all" dataOnly="0" outline="0" fieldPosition="0"/>
    </format>
    <format dxfId="19700">
      <pivotArea outline="0" collapsedLevelsAreSubtotals="1" fieldPosition="0"/>
    </format>
    <format dxfId="19699">
      <pivotArea dataOnly="0" labelOnly="1" outline="0" fieldPosition="0">
        <references count="1">
          <reference field="28" count="0"/>
        </references>
      </pivotArea>
    </format>
    <format dxfId="19698">
      <pivotArea dataOnly="0" labelOnly="1" grandRow="1" outline="0" fieldPosition="0"/>
    </format>
    <format dxfId="19697">
      <pivotArea dataOnly="0" labelOnly="1" outline="0" fieldPosition="0">
        <references count="2">
          <reference field="5" count="1">
            <x v="0"/>
          </reference>
          <reference field="28" count="1" selected="0">
            <x v="0"/>
          </reference>
        </references>
      </pivotArea>
    </format>
    <format dxfId="19696">
      <pivotArea dataOnly="0" labelOnly="1" outline="0" fieldPosition="0">
        <references count="2">
          <reference field="5" count="1">
            <x v="6"/>
          </reference>
          <reference field="28" count="1" selected="0">
            <x v="1"/>
          </reference>
        </references>
      </pivotArea>
    </format>
    <format dxfId="19695">
      <pivotArea dataOnly="0" labelOnly="1" outline="0" fieldPosition="0">
        <references count="2">
          <reference field="5" count="1">
            <x v="3"/>
          </reference>
          <reference field="28" count="1" selected="0">
            <x v="2"/>
          </reference>
        </references>
      </pivotArea>
    </format>
    <format dxfId="19694">
      <pivotArea dataOnly="0" labelOnly="1" outline="0" fieldPosition="0">
        <references count="2">
          <reference field="5" count="1">
            <x v="9"/>
          </reference>
          <reference field="28" count="1" selected="0">
            <x v="3"/>
          </reference>
        </references>
      </pivotArea>
    </format>
    <format dxfId="19693">
      <pivotArea dataOnly="0" labelOnly="1" outline="0" fieldPosition="0">
        <references count="2">
          <reference field="5" count="1">
            <x v="4"/>
          </reference>
          <reference field="28" count="1" selected="0">
            <x v="4"/>
          </reference>
        </references>
      </pivotArea>
    </format>
    <format dxfId="19692">
      <pivotArea dataOnly="0" labelOnly="1" outline="0" fieldPosition="0">
        <references count="2">
          <reference field="5" count="1">
            <x v="2"/>
          </reference>
          <reference field="28" count="1" selected="0">
            <x v="5"/>
          </reference>
        </references>
      </pivotArea>
    </format>
    <format dxfId="19691">
      <pivotArea dataOnly="0" labelOnly="1" outline="0" fieldPosition="0">
        <references count="2">
          <reference field="5" count="1">
            <x v="5"/>
          </reference>
          <reference field="28" count="1" selected="0">
            <x v="6"/>
          </reference>
        </references>
      </pivotArea>
    </format>
    <format dxfId="19690">
      <pivotArea dataOnly="0" labelOnly="1" outline="0" fieldPosition="0">
        <references count="2">
          <reference field="5" count="1">
            <x v="8"/>
          </reference>
          <reference field="28" count="1" selected="0">
            <x v="7"/>
          </reference>
        </references>
      </pivotArea>
    </format>
    <format dxfId="19689">
      <pivotArea dataOnly="0" labelOnly="1" outline="0" fieldPosition="0">
        <references count="2">
          <reference field="5" count="1">
            <x v="7"/>
          </reference>
          <reference field="28" count="1" selected="0">
            <x v="8"/>
          </reference>
        </references>
      </pivotArea>
    </format>
    <format dxfId="19688">
      <pivotArea type="all" dataOnly="0" outline="0" fieldPosition="0"/>
    </format>
    <format dxfId="19687">
      <pivotArea outline="0" collapsedLevelsAreSubtotals="1" fieldPosition="0"/>
    </format>
    <format dxfId="19686">
      <pivotArea dataOnly="0" labelOnly="1" outline="0" fieldPosition="0">
        <references count="1">
          <reference field="28" count="0"/>
        </references>
      </pivotArea>
    </format>
    <format dxfId="19685">
      <pivotArea dataOnly="0" labelOnly="1" grandRow="1" outline="0" fieldPosition="0"/>
    </format>
    <format dxfId="19684">
      <pivotArea dataOnly="0" labelOnly="1" outline="0" fieldPosition="0">
        <references count="2">
          <reference field="5" count="1">
            <x v="0"/>
          </reference>
          <reference field="28" count="1" selected="0">
            <x v="0"/>
          </reference>
        </references>
      </pivotArea>
    </format>
    <format dxfId="19683">
      <pivotArea dataOnly="0" labelOnly="1" outline="0" fieldPosition="0">
        <references count="2">
          <reference field="5" count="1">
            <x v="6"/>
          </reference>
          <reference field="28" count="1" selected="0">
            <x v="1"/>
          </reference>
        </references>
      </pivotArea>
    </format>
    <format dxfId="19682">
      <pivotArea dataOnly="0" labelOnly="1" outline="0" fieldPosition="0">
        <references count="2">
          <reference field="5" count="1">
            <x v="3"/>
          </reference>
          <reference field="28" count="1" selected="0">
            <x v="2"/>
          </reference>
        </references>
      </pivotArea>
    </format>
    <format dxfId="19681">
      <pivotArea dataOnly="0" labelOnly="1" outline="0" fieldPosition="0">
        <references count="2">
          <reference field="5" count="1">
            <x v="9"/>
          </reference>
          <reference field="28" count="1" selected="0">
            <x v="3"/>
          </reference>
        </references>
      </pivotArea>
    </format>
    <format dxfId="19680">
      <pivotArea dataOnly="0" labelOnly="1" outline="0" fieldPosition="0">
        <references count="2">
          <reference field="5" count="1">
            <x v="4"/>
          </reference>
          <reference field="28" count="1" selected="0">
            <x v="4"/>
          </reference>
        </references>
      </pivotArea>
    </format>
    <format dxfId="19679">
      <pivotArea dataOnly="0" labelOnly="1" outline="0" fieldPosition="0">
        <references count="2">
          <reference field="5" count="1">
            <x v="2"/>
          </reference>
          <reference field="28" count="1" selected="0">
            <x v="5"/>
          </reference>
        </references>
      </pivotArea>
    </format>
    <format dxfId="19678">
      <pivotArea dataOnly="0" labelOnly="1" outline="0" fieldPosition="0">
        <references count="2">
          <reference field="5" count="1">
            <x v="5"/>
          </reference>
          <reference field="28" count="1" selected="0">
            <x v="6"/>
          </reference>
        </references>
      </pivotArea>
    </format>
    <format dxfId="19677">
      <pivotArea dataOnly="0" labelOnly="1" outline="0" fieldPosition="0">
        <references count="2">
          <reference field="5" count="1">
            <x v="8"/>
          </reference>
          <reference field="28" count="1" selected="0">
            <x v="7"/>
          </reference>
        </references>
      </pivotArea>
    </format>
    <format dxfId="19676">
      <pivotArea dataOnly="0" labelOnly="1" outline="0" fieldPosition="0">
        <references count="2">
          <reference field="5" count="1">
            <x v="7"/>
          </reference>
          <reference field="28" count="1" selected="0">
            <x v="8"/>
          </reference>
        </references>
      </pivotArea>
    </format>
    <format dxfId="19675">
      <pivotArea type="all" dataOnly="0" outline="0" fieldPosition="0"/>
    </format>
    <format dxfId="19674">
      <pivotArea outline="0" collapsedLevelsAreSubtotals="1" fieldPosition="0"/>
    </format>
    <format dxfId="19673">
      <pivotArea dataOnly="0" labelOnly="1" outline="0" fieldPosition="0">
        <references count="1">
          <reference field="28" count="0"/>
        </references>
      </pivotArea>
    </format>
    <format dxfId="19672">
      <pivotArea dataOnly="0" labelOnly="1" grandRow="1" outline="0" fieldPosition="0"/>
    </format>
    <format dxfId="19671">
      <pivotArea dataOnly="0" labelOnly="1" outline="0" fieldPosition="0">
        <references count="2">
          <reference field="5" count="1">
            <x v="0"/>
          </reference>
          <reference field="28" count="1" selected="0">
            <x v="0"/>
          </reference>
        </references>
      </pivotArea>
    </format>
    <format dxfId="19670">
      <pivotArea dataOnly="0" labelOnly="1" outline="0" fieldPosition="0">
        <references count="2">
          <reference field="5" count="1">
            <x v="6"/>
          </reference>
          <reference field="28" count="1" selected="0">
            <x v="1"/>
          </reference>
        </references>
      </pivotArea>
    </format>
    <format dxfId="19669">
      <pivotArea dataOnly="0" labelOnly="1" outline="0" fieldPosition="0">
        <references count="2">
          <reference field="5" count="1">
            <x v="3"/>
          </reference>
          <reference field="28" count="1" selected="0">
            <x v="2"/>
          </reference>
        </references>
      </pivotArea>
    </format>
    <format dxfId="19668">
      <pivotArea dataOnly="0" labelOnly="1" outline="0" fieldPosition="0">
        <references count="2">
          <reference field="5" count="1">
            <x v="9"/>
          </reference>
          <reference field="28" count="1" selected="0">
            <x v="3"/>
          </reference>
        </references>
      </pivotArea>
    </format>
    <format dxfId="19667">
      <pivotArea dataOnly="0" labelOnly="1" outline="0" fieldPosition="0">
        <references count="2">
          <reference field="5" count="1">
            <x v="4"/>
          </reference>
          <reference field="28" count="1" selected="0">
            <x v="4"/>
          </reference>
        </references>
      </pivotArea>
    </format>
    <format dxfId="19666">
      <pivotArea dataOnly="0" labelOnly="1" outline="0" fieldPosition="0">
        <references count="2">
          <reference field="5" count="1">
            <x v="2"/>
          </reference>
          <reference field="28" count="1" selected="0">
            <x v="5"/>
          </reference>
        </references>
      </pivotArea>
    </format>
    <format dxfId="19665">
      <pivotArea dataOnly="0" labelOnly="1" outline="0" fieldPosition="0">
        <references count="2">
          <reference field="5" count="1">
            <x v="5"/>
          </reference>
          <reference field="28" count="1" selected="0">
            <x v="6"/>
          </reference>
        </references>
      </pivotArea>
    </format>
    <format dxfId="19664">
      <pivotArea dataOnly="0" labelOnly="1" outline="0" fieldPosition="0">
        <references count="2">
          <reference field="5" count="1">
            <x v="8"/>
          </reference>
          <reference field="28" count="1" selected="0">
            <x v="7"/>
          </reference>
        </references>
      </pivotArea>
    </format>
    <format dxfId="19663">
      <pivotArea dataOnly="0" labelOnly="1" outline="0" fieldPosition="0">
        <references count="2">
          <reference field="5" count="1">
            <x v="7"/>
          </reference>
          <reference field="28" count="1" selected="0">
            <x v="8"/>
          </reference>
        </references>
      </pivotArea>
    </format>
    <format dxfId="19662">
      <pivotArea dataOnly="0" labelOnly="1" outline="0" fieldPosition="0">
        <references count="1">
          <reference field="4294967294" count="4">
            <x v="0"/>
            <x v="1"/>
            <x v="2"/>
            <x v="3"/>
          </reference>
        </references>
      </pivotArea>
    </format>
    <format dxfId="19661">
      <pivotArea type="all" dataOnly="0" outline="0" fieldPosition="0"/>
    </format>
    <format dxfId="19660">
      <pivotArea outline="0" collapsedLevelsAreSubtotals="1" fieldPosition="0"/>
    </format>
    <format dxfId="19659">
      <pivotArea dataOnly="0" labelOnly="1" outline="0" fieldPosition="0">
        <references count="1">
          <reference field="52" count="0"/>
        </references>
      </pivotArea>
    </format>
    <format dxfId="19658">
      <pivotArea dataOnly="0" labelOnly="1" grandRow="1" outline="0" fieldPosition="0"/>
    </format>
    <format dxfId="19657">
      <pivotArea dataOnly="0" labelOnly="1" outline="0" fieldPosition="0">
        <references count="2">
          <reference field="28" count="1">
            <x v="10"/>
          </reference>
          <reference field="52" count="1" selected="0">
            <x v="0"/>
          </reference>
        </references>
      </pivotArea>
    </format>
    <format dxfId="19656">
      <pivotArea dataOnly="0" labelOnly="1" outline="0" fieldPosition="0">
        <references count="2">
          <reference field="28" count="1">
            <x v="0"/>
          </reference>
          <reference field="52" count="1" selected="0">
            <x v="1"/>
          </reference>
        </references>
      </pivotArea>
    </format>
    <format dxfId="19655">
      <pivotArea dataOnly="0" labelOnly="1" outline="0" fieldPosition="0">
        <references count="2">
          <reference field="28" count="1">
            <x v="1"/>
          </reference>
          <reference field="52" count="1" selected="0">
            <x v="2"/>
          </reference>
        </references>
      </pivotArea>
    </format>
    <format dxfId="19654">
      <pivotArea dataOnly="0" labelOnly="1" outline="0" fieldPosition="0">
        <references count="2">
          <reference field="28" count="1">
            <x v="2"/>
          </reference>
          <reference field="52" count="1" selected="0">
            <x v="3"/>
          </reference>
        </references>
      </pivotArea>
    </format>
    <format dxfId="19653">
      <pivotArea dataOnly="0" labelOnly="1" outline="0" fieldPosition="0">
        <references count="2">
          <reference field="28" count="1">
            <x v="3"/>
          </reference>
          <reference field="52" count="1" selected="0">
            <x v="4"/>
          </reference>
        </references>
      </pivotArea>
    </format>
    <format dxfId="19652">
      <pivotArea dataOnly="0" labelOnly="1" outline="0" fieldPosition="0">
        <references count="2">
          <reference field="28" count="1">
            <x v="4"/>
          </reference>
          <reference field="52" count="1" selected="0">
            <x v="5"/>
          </reference>
        </references>
      </pivotArea>
    </format>
    <format dxfId="19651">
      <pivotArea dataOnly="0" labelOnly="1" outline="0" fieldPosition="0">
        <references count="2">
          <reference field="28" count="1">
            <x v="5"/>
          </reference>
          <reference field="52" count="1" selected="0">
            <x v="6"/>
          </reference>
        </references>
      </pivotArea>
    </format>
    <format dxfId="19650">
      <pivotArea dataOnly="0" labelOnly="1" outline="0" fieldPosition="0">
        <references count="2">
          <reference field="28" count="1">
            <x v="6"/>
          </reference>
          <reference field="52" count="1" selected="0">
            <x v="7"/>
          </reference>
        </references>
      </pivotArea>
    </format>
    <format dxfId="19649">
      <pivotArea dataOnly="0" labelOnly="1" outline="0" fieldPosition="0">
        <references count="2">
          <reference field="28" count="1">
            <x v="7"/>
          </reference>
          <reference field="52" count="1" selected="0">
            <x v="8"/>
          </reference>
        </references>
      </pivotArea>
    </format>
    <format dxfId="19648">
      <pivotArea dataOnly="0" labelOnly="1" outline="0" fieldPosition="0">
        <references count="2">
          <reference field="28" count="1">
            <x v="8"/>
          </reference>
          <reference field="52" count="1" selected="0">
            <x v="9"/>
          </reference>
        </references>
      </pivotArea>
    </format>
    <format dxfId="19647">
      <pivotArea dataOnly="0" labelOnly="1" outline="0" fieldPosition="0">
        <references count="2">
          <reference field="28" count="1">
            <x v="9"/>
          </reference>
          <reference field="52" count="1" selected="0">
            <x v="10"/>
          </reference>
        </references>
      </pivotArea>
    </format>
    <format dxfId="19646">
      <pivotArea dataOnly="0" labelOnly="1" outline="0" fieldPosition="0">
        <references count="3">
          <reference field="5" count="1">
            <x v="12"/>
          </reference>
          <reference field="28" count="1" selected="0">
            <x v="10"/>
          </reference>
          <reference field="52" count="1" selected="0">
            <x v="0"/>
          </reference>
        </references>
      </pivotArea>
    </format>
    <format dxfId="19645">
      <pivotArea dataOnly="0" labelOnly="1" outline="0" fieldPosition="0">
        <references count="3">
          <reference field="5" count="1">
            <x v="0"/>
          </reference>
          <reference field="28" count="1" selected="0">
            <x v="0"/>
          </reference>
          <reference field="52" count="1" selected="0">
            <x v="1"/>
          </reference>
        </references>
      </pivotArea>
    </format>
    <format dxfId="19644">
      <pivotArea dataOnly="0" labelOnly="1" outline="0" fieldPosition="0">
        <references count="3">
          <reference field="5" count="1">
            <x v="6"/>
          </reference>
          <reference field="28" count="1" selected="0">
            <x v="1"/>
          </reference>
          <reference field="52" count="1" selected="0">
            <x v="2"/>
          </reference>
        </references>
      </pivotArea>
    </format>
    <format dxfId="19643">
      <pivotArea dataOnly="0" labelOnly="1" outline="0" fieldPosition="0">
        <references count="3">
          <reference field="5" count="1">
            <x v="3"/>
          </reference>
          <reference field="28" count="1" selected="0">
            <x v="2"/>
          </reference>
          <reference field="52" count="1" selected="0">
            <x v="3"/>
          </reference>
        </references>
      </pivotArea>
    </format>
    <format dxfId="19642">
      <pivotArea dataOnly="0" labelOnly="1" outline="0" fieldPosition="0">
        <references count="3">
          <reference field="5" count="1">
            <x v="9"/>
          </reference>
          <reference field="28" count="1" selected="0">
            <x v="3"/>
          </reference>
          <reference field="52" count="1" selected="0">
            <x v="4"/>
          </reference>
        </references>
      </pivotArea>
    </format>
    <format dxfId="19641">
      <pivotArea dataOnly="0" labelOnly="1" outline="0" fieldPosition="0">
        <references count="3">
          <reference field="5" count="1">
            <x v="4"/>
          </reference>
          <reference field="28" count="1" selected="0">
            <x v="4"/>
          </reference>
          <reference field="52" count="1" selected="0">
            <x v="5"/>
          </reference>
        </references>
      </pivotArea>
    </format>
    <format dxfId="19640">
      <pivotArea dataOnly="0" labelOnly="1" outline="0" fieldPosition="0">
        <references count="3">
          <reference field="5" count="1">
            <x v="2"/>
          </reference>
          <reference field="28" count="1" selected="0">
            <x v="5"/>
          </reference>
          <reference field="52" count="1" selected="0">
            <x v="6"/>
          </reference>
        </references>
      </pivotArea>
    </format>
    <format dxfId="19639">
      <pivotArea dataOnly="0" labelOnly="1" outline="0" fieldPosition="0">
        <references count="3">
          <reference field="5" count="1">
            <x v="5"/>
          </reference>
          <reference field="28" count="1" selected="0">
            <x v="6"/>
          </reference>
          <reference field="52" count="1" selected="0">
            <x v="7"/>
          </reference>
        </references>
      </pivotArea>
    </format>
    <format dxfId="19638">
      <pivotArea dataOnly="0" labelOnly="1" outline="0" fieldPosition="0">
        <references count="3">
          <reference field="5" count="1">
            <x v="8"/>
          </reference>
          <reference field="28" count="1" selected="0">
            <x v="7"/>
          </reference>
          <reference field="52" count="1" selected="0">
            <x v="8"/>
          </reference>
        </references>
      </pivotArea>
    </format>
    <format dxfId="19637">
      <pivotArea dataOnly="0" labelOnly="1" outline="0" fieldPosition="0">
        <references count="3">
          <reference field="5" count="1">
            <x v="7"/>
          </reference>
          <reference field="28" count="1" selected="0">
            <x v="8"/>
          </reference>
          <reference field="52" count="1" selected="0">
            <x v="9"/>
          </reference>
        </references>
      </pivotArea>
    </format>
    <format dxfId="19636">
      <pivotArea dataOnly="0" labelOnly="1" outline="0" fieldPosition="0">
        <references count="3">
          <reference field="5" count="1">
            <x v="11"/>
          </reference>
          <reference field="28" count="1" selected="0">
            <x v="9"/>
          </reference>
          <reference field="52" count="1" selected="0">
            <x v="10"/>
          </reference>
        </references>
      </pivotArea>
    </format>
    <format dxfId="19635">
      <pivotArea dataOnly="0" labelOnly="1" outline="0" fieldPosition="0">
        <references count="1">
          <reference field="4294967294" count="4">
            <x v="0"/>
            <x v="1"/>
            <x v="2"/>
            <x v="3"/>
          </reference>
        </references>
      </pivotArea>
    </format>
    <format dxfId="19634">
      <pivotArea type="all" dataOnly="0" outline="0" fieldPosition="0"/>
    </format>
    <format dxfId="19633">
      <pivotArea outline="0" collapsedLevelsAreSubtotals="1" fieldPosition="0"/>
    </format>
    <format dxfId="19632">
      <pivotArea dataOnly="0" labelOnly="1" outline="0" fieldPosition="0">
        <references count="1">
          <reference field="52" count="0"/>
        </references>
      </pivotArea>
    </format>
    <format dxfId="19631">
      <pivotArea dataOnly="0" labelOnly="1" grandRow="1" outline="0" fieldPosition="0"/>
    </format>
    <format dxfId="19630">
      <pivotArea dataOnly="0" labelOnly="1" outline="0" fieldPosition="0">
        <references count="2">
          <reference field="28" count="1">
            <x v="10"/>
          </reference>
          <reference field="52" count="1" selected="0">
            <x v="0"/>
          </reference>
        </references>
      </pivotArea>
    </format>
    <format dxfId="19629">
      <pivotArea dataOnly="0" labelOnly="1" outline="0" fieldPosition="0">
        <references count="2">
          <reference field="28" count="1">
            <x v="0"/>
          </reference>
          <reference field="52" count="1" selected="0">
            <x v="1"/>
          </reference>
        </references>
      </pivotArea>
    </format>
    <format dxfId="19628">
      <pivotArea dataOnly="0" labelOnly="1" outline="0" fieldPosition="0">
        <references count="2">
          <reference field="28" count="1">
            <x v="1"/>
          </reference>
          <reference field="52" count="1" selected="0">
            <x v="2"/>
          </reference>
        </references>
      </pivotArea>
    </format>
    <format dxfId="19627">
      <pivotArea dataOnly="0" labelOnly="1" outline="0" fieldPosition="0">
        <references count="2">
          <reference field="28" count="1">
            <x v="2"/>
          </reference>
          <reference field="52" count="1" selected="0">
            <x v="3"/>
          </reference>
        </references>
      </pivotArea>
    </format>
    <format dxfId="19626">
      <pivotArea dataOnly="0" labelOnly="1" outline="0" fieldPosition="0">
        <references count="2">
          <reference field="28" count="1">
            <x v="3"/>
          </reference>
          <reference field="52" count="1" selected="0">
            <x v="4"/>
          </reference>
        </references>
      </pivotArea>
    </format>
    <format dxfId="19625">
      <pivotArea dataOnly="0" labelOnly="1" outline="0" fieldPosition="0">
        <references count="2">
          <reference field="28" count="1">
            <x v="4"/>
          </reference>
          <reference field="52" count="1" selected="0">
            <x v="5"/>
          </reference>
        </references>
      </pivotArea>
    </format>
    <format dxfId="19624">
      <pivotArea dataOnly="0" labelOnly="1" outline="0" fieldPosition="0">
        <references count="2">
          <reference field="28" count="1">
            <x v="5"/>
          </reference>
          <reference field="52" count="1" selected="0">
            <x v="6"/>
          </reference>
        </references>
      </pivotArea>
    </format>
    <format dxfId="19623">
      <pivotArea dataOnly="0" labelOnly="1" outline="0" fieldPosition="0">
        <references count="2">
          <reference field="28" count="1">
            <x v="6"/>
          </reference>
          <reference field="52" count="1" selected="0">
            <x v="7"/>
          </reference>
        </references>
      </pivotArea>
    </format>
    <format dxfId="19622">
      <pivotArea dataOnly="0" labelOnly="1" outline="0" fieldPosition="0">
        <references count="2">
          <reference field="28" count="1">
            <x v="7"/>
          </reference>
          <reference field="52" count="1" selected="0">
            <x v="8"/>
          </reference>
        </references>
      </pivotArea>
    </format>
    <format dxfId="19621">
      <pivotArea dataOnly="0" labelOnly="1" outline="0" fieldPosition="0">
        <references count="2">
          <reference field="28" count="1">
            <x v="8"/>
          </reference>
          <reference field="52" count="1" selected="0">
            <x v="9"/>
          </reference>
        </references>
      </pivotArea>
    </format>
    <format dxfId="19620">
      <pivotArea dataOnly="0" labelOnly="1" outline="0" fieldPosition="0">
        <references count="2">
          <reference field="28" count="1">
            <x v="9"/>
          </reference>
          <reference field="52" count="1" selected="0">
            <x v="10"/>
          </reference>
        </references>
      </pivotArea>
    </format>
    <format dxfId="19619">
      <pivotArea dataOnly="0" labelOnly="1" outline="0" fieldPosition="0">
        <references count="3">
          <reference field="5" count="1">
            <x v="12"/>
          </reference>
          <reference field="28" count="1" selected="0">
            <x v="10"/>
          </reference>
          <reference field="52" count="1" selected="0">
            <x v="0"/>
          </reference>
        </references>
      </pivotArea>
    </format>
    <format dxfId="19618">
      <pivotArea dataOnly="0" labelOnly="1" outline="0" fieldPosition="0">
        <references count="3">
          <reference field="5" count="1">
            <x v="0"/>
          </reference>
          <reference field="28" count="1" selected="0">
            <x v="0"/>
          </reference>
          <reference field="52" count="1" selected="0">
            <x v="1"/>
          </reference>
        </references>
      </pivotArea>
    </format>
    <format dxfId="19617">
      <pivotArea dataOnly="0" labelOnly="1" outline="0" fieldPosition="0">
        <references count="3">
          <reference field="5" count="1">
            <x v="6"/>
          </reference>
          <reference field="28" count="1" selected="0">
            <x v="1"/>
          </reference>
          <reference field="52" count="1" selected="0">
            <x v="2"/>
          </reference>
        </references>
      </pivotArea>
    </format>
    <format dxfId="19616">
      <pivotArea dataOnly="0" labelOnly="1" outline="0" fieldPosition="0">
        <references count="3">
          <reference field="5" count="1">
            <x v="3"/>
          </reference>
          <reference field="28" count="1" selected="0">
            <x v="2"/>
          </reference>
          <reference field="52" count="1" selected="0">
            <x v="3"/>
          </reference>
        </references>
      </pivotArea>
    </format>
    <format dxfId="19615">
      <pivotArea dataOnly="0" labelOnly="1" outline="0" fieldPosition="0">
        <references count="3">
          <reference field="5" count="1">
            <x v="9"/>
          </reference>
          <reference field="28" count="1" selected="0">
            <x v="3"/>
          </reference>
          <reference field="52" count="1" selected="0">
            <x v="4"/>
          </reference>
        </references>
      </pivotArea>
    </format>
    <format dxfId="19614">
      <pivotArea dataOnly="0" labelOnly="1" outline="0" fieldPosition="0">
        <references count="3">
          <reference field="5" count="1">
            <x v="4"/>
          </reference>
          <reference field="28" count="1" selected="0">
            <x v="4"/>
          </reference>
          <reference field="52" count="1" selected="0">
            <x v="5"/>
          </reference>
        </references>
      </pivotArea>
    </format>
    <format dxfId="19613">
      <pivotArea dataOnly="0" labelOnly="1" outline="0" fieldPosition="0">
        <references count="3">
          <reference field="5" count="1">
            <x v="2"/>
          </reference>
          <reference field="28" count="1" selected="0">
            <x v="5"/>
          </reference>
          <reference field="52" count="1" selected="0">
            <x v="6"/>
          </reference>
        </references>
      </pivotArea>
    </format>
    <format dxfId="19612">
      <pivotArea dataOnly="0" labelOnly="1" outline="0" fieldPosition="0">
        <references count="3">
          <reference field="5" count="1">
            <x v="5"/>
          </reference>
          <reference field="28" count="1" selected="0">
            <x v="6"/>
          </reference>
          <reference field="52" count="1" selected="0">
            <x v="7"/>
          </reference>
        </references>
      </pivotArea>
    </format>
    <format dxfId="19611">
      <pivotArea dataOnly="0" labelOnly="1" outline="0" fieldPosition="0">
        <references count="3">
          <reference field="5" count="1">
            <x v="8"/>
          </reference>
          <reference field="28" count="1" selected="0">
            <x v="7"/>
          </reference>
          <reference field="52" count="1" selected="0">
            <x v="8"/>
          </reference>
        </references>
      </pivotArea>
    </format>
    <format dxfId="19610">
      <pivotArea dataOnly="0" labelOnly="1" outline="0" fieldPosition="0">
        <references count="3">
          <reference field="5" count="1">
            <x v="7"/>
          </reference>
          <reference field="28" count="1" selected="0">
            <x v="8"/>
          </reference>
          <reference field="52" count="1" selected="0">
            <x v="9"/>
          </reference>
        </references>
      </pivotArea>
    </format>
    <format dxfId="19609">
      <pivotArea dataOnly="0" labelOnly="1" outline="0" fieldPosition="0">
        <references count="3">
          <reference field="5" count="1">
            <x v="11"/>
          </reference>
          <reference field="28" count="1" selected="0">
            <x v="9"/>
          </reference>
          <reference field="52" count="1" selected="0">
            <x v="10"/>
          </reference>
        </references>
      </pivotArea>
    </format>
    <format dxfId="19608">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colHeaderCaption="Budget Status">
  <location ref="A6:E27" firstHeaderRow="1" firstDataRow="2" firstDataCol="3"/>
  <pivotFields count="53">
    <pivotField compact="0" outline="0" showAll="0" insertBlankRow="1"/>
    <pivotField compact="0" outline="0" showAll="0"/>
    <pivotField compact="0" outline="0" showAll="0"/>
    <pivotField compact="0" outline="0" showAll="0"/>
    <pivotField compact="0" outline="0" showAll="0" insertBlankRow="1"/>
    <pivotField axis="axisRow" compact="0" outline="0" showAll="0" insertBlankRow="1">
      <items count="14">
        <item x="1"/>
        <item m="1" x="11"/>
        <item x="6"/>
        <item x="3"/>
        <item x="5"/>
        <item x="7"/>
        <item x="2"/>
        <item x="9"/>
        <item x="8"/>
        <item x="4"/>
        <item m="1" x="12"/>
        <item x="10"/>
        <item x="0"/>
        <item t="default"/>
      </items>
    </pivotField>
    <pivotField compact="0" outline="0" showAll="0" insertBlankRow="1"/>
    <pivotField compact="0" outline="0" showAll="0" insertBlankRow="1"/>
    <pivotField compact="0" outline="0" showAll="0" insertBlankRow="1"/>
    <pivotField name="Budget Status" axis="axisCol" compact="0" outline="0" showAll="0" insertBlankRow="1">
      <items count="5">
        <item x="0"/>
        <item x="1"/>
        <item m="1" x="3"/>
        <item x="2"/>
        <item t="default"/>
      </items>
    </pivotField>
    <pivotField axis="axisRow" compact="0" outline="0" showAll="0" insertBlankRow="1" defaultSubtotal="0">
      <items count="23">
        <item x="8"/>
        <item x="3"/>
        <item x="5"/>
        <item x="2"/>
        <item x="6"/>
        <item x="10"/>
        <item x="9"/>
        <item m="1" x="13"/>
        <item x="4"/>
        <item m="1" x="21"/>
        <item m="1" x="18"/>
        <item m="1" x="16"/>
        <item h="1" x="7"/>
        <item m="1" x="11"/>
        <item m="1" x="14"/>
        <item m="1" x="22"/>
        <item m="1" x="19"/>
        <item m="1" x="17"/>
        <item m="1" x="15"/>
        <item m="1" x="12"/>
        <item m="1" x="20"/>
        <item x="1"/>
        <item x="0"/>
      </items>
    </pivotField>
    <pivotField compact="0" outline="0" showAll="0" insertBlankRow="1"/>
    <pivotField compact="0" outline="0" showAll="0" insertBlankRow="1"/>
    <pivotField compact="0" outline="0" showAll="0"/>
    <pivotField compact="0" outline="0" showAll="0"/>
    <pivotField compact="0" outline="0" showAll="0" insertBlankRow="1"/>
    <pivotField compact="0" outline="0" showAll="0" insertBlankRow="1"/>
    <pivotField compact="0" outline="0" showAll="0" insertBlankRow="1"/>
    <pivotField compact="0" outline="0" showAll="0" insertBlankRow="1"/>
    <pivotField compact="0" outline="0" showAll="0"/>
    <pivotField compact="0" outline="0" showAll="0" insertBlankRow="1"/>
    <pivotField compact="0" outline="0" showAll="0" insertBlankRow="1"/>
    <pivotField compact="0" numFmtId="43" outline="0" showAll="0" insertBlankRow="1"/>
    <pivotField compact="0" numFmtId="43" outline="0" showAll="0" insertBlankRow="1"/>
    <pivotField compact="0" numFmtId="43" outline="0" showAll="0" insertBlankRow="1"/>
    <pivotField compact="0" numFmtId="10" outline="0" showAll="0" insertBlankRow="1"/>
    <pivotField compact="0" numFmtId="10" outline="0" showAll="0" insertBlankRow="1"/>
    <pivotField compact="0" numFmtId="43"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numFmtId="43" outline="0" showAll="0" defaultSubtotal="0"/>
    <pivotField compact="0" numFmtId="43" outline="0" showAll="0" defaultSubtotal="0"/>
    <pivotField compact="0" numFmtId="43" outline="0" showAll="0" insertBlankRow="1"/>
    <pivotField compact="0" numFmtId="43" outline="0" showAll="0" insertBlankRow="1"/>
    <pivotField compact="0" numFmtId="43" outline="0" showAll="0" insertBlankRow="1"/>
    <pivotField compact="0" outline="0" showAll="0" insertBlankRow="1"/>
    <pivotField compact="0" numFmtId="43" outline="0" showAll="0" insertBlankRow="1"/>
    <pivotField compact="0" numFmtId="43" outline="0" showAll="0" insertBlankRow="1"/>
    <pivotField compact="0" numFmtId="43" outline="0" showAll="0" insertBlankRow="1"/>
    <pivotField compact="0" numFmtId="43" outline="0" showAll="0" insertBlankRow="1"/>
    <pivotField compact="0" outline="0" showAll="0" insertBlankRow="1"/>
    <pivotField compact="0" numFmtId="43" outline="0" showAll="0" insertBlankRow="1"/>
    <pivotField compact="0" numFmtId="43" outline="0" showAll="0" insertBlankRow="1"/>
    <pivotField compact="0" outline="0" showAll="0" insertBlankRow="1"/>
    <pivotField dataField="1" compact="0" outline="0" showAll="0" defaultSubtotal="0"/>
    <pivotField compact="0" numFmtId="43" outline="0" showAll="0" insertBlankRow="1"/>
    <pivotField compact="0" numFmtId="43" outline="0" showAll="0" insertBlankRow="1"/>
    <pivotField compact="0" numFmtId="43" outline="0" showAll="0" insertBlankRow="1"/>
    <pivotField compact="0" numFmtId="43" outline="0" showAll="0" insertBlankRow="1"/>
    <pivotField axis="axisRow" compact="0" outline="0" showAll="0" defaultSubtotal="0">
      <items count="11">
        <item x="0"/>
        <item x="1"/>
        <item x="2"/>
        <item x="3"/>
        <item x="4"/>
        <item x="5"/>
        <item x="6"/>
        <item x="7"/>
        <item x="8"/>
        <item x="9"/>
        <item x="10"/>
      </items>
    </pivotField>
  </pivotFields>
  <rowFields count="3">
    <field x="52"/>
    <field x="10"/>
    <field x="5"/>
  </rowFields>
  <rowItems count="20">
    <i>
      <x/>
      <x v="22"/>
      <x v="12"/>
    </i>
    <i t="blank" r="1">
      <x v="22"/>
    </i>
    <i>
      <x v="1"/>
      <x v="21"/>
      <x/>
    </i>
    <i t="blank" r="1">
      <x v="21"/>
    </i>
    <i>
      <x v="2"/>
      <x v="3"/>
      <x v="6"/>
    </i>
    <i t="blank" r="1">
      <x v="3"/>
    </i>
    <i>
      <x v="3"/>
      <x v="1"/>
      <x v="3"/>
    </i>
    <i t="blank" r="1">
      <x v="1"/>
    </i>
    <i>
      <x v="4"/>
      <x v="8"/>
      <x v="9"/>
    </i>
    <i t="blank" r="1">
      <x v="8"/>
    </i>
    <i>
      <x v="5"/>
      <x v="2"/>
      <x v="4"/>
    </i>
    <i t="blank" r="1">
      <x v="2"/>
    </i>
    <i>
      <x v="6"/>
      <x v="4"/>
      <x v="2"/>
    </i>
    <i t="blank" r="1">
      <x v="4"/>
    </i>
    <i>
      <x v="7"/>
      <x/>
      <x v="5"/>
    </i>
    <i t="blank" r="1">
      <x/>
    </i>
    <i>
      <x v="8"/>
      <x v="6"/>
      <x v="8"/>
    </i>
    <i t="blank" r="1">
      <x v="6"/>
    </i>
    <i>
      <x v="9"/>
      <x v="5"/>
      <x v="7"/>
    </i>
    <i t="blank" r="1">
      <x v="5"/>
    </i>
  </rowItems>
  <colFields count="1">
    <field x="9"/>
  </colFields>
  <colItems count="2">
    <i>
      <x/>
    </i>
    <i>
      <x v="1"/>
    </i>
  </colItems>
  <dataFields count="1">
    <dataField name=" Total Base Costs" fld="47" baseField="5" baseItem="5"/>
  </dataFields>
  <formats count="140">
    <format dxfId="19592">
      <pivotArea field="9" type="button" dataOnly="0" labelOnly="1" outline="0" axis="axisCol" fieldPosition="0"/>
    </format>
    <format dxfId="19591">
      <pivotArea type="topRight" dataOnly="0" labelOnly="1" outline="0" fieldPosition="0"/>
    </format>
    <format dxfId="19590">
      <pivotArea dataOnly="0" labelOnly="1" fieldPosition="0">
        <references count="1">
          <reference field="9" count="0"/>
        </references>
      </pivotArea>
    </format>
    <format dxfId="19589">
      <pivotArea dataOnly="0" labelOnly="1" grandCol="1" outline="0" fieldPosition="0"/>
    </format>
    <format dxfId="19588">
      <pivotArea type="origin" dataOnly="0" labelOnly="1" outline="0" fieldPosition="0"/>
    </format>
    <format dxfId="19587">
      <pivotArea field="9" type="button" dataOnly="0" labelOnly="1" outline="0" axis="axisCol" fieldPosition="0"/>
    </format>
    <format dxfId="19586">
      <pivotArea type="topRight" dataOnly="0" labelOnly="1" outline="0" fieldPosition="0"/>
    </format>
    <format dxfId="19585">
      <pivotArea field="10" type="button" dataOnly="0" labelOnly="1" outline="0" axis="axisRow" fieldPosition="1"/>
    </format>
    <format dxfId="19584">
      <pivotArea field="5" type="button" dataOnly="0" labelOnly="1" outline="0" axis="axisRow" fieldPosition="2"/>
    </format>
    <format dxfId="19583">
      <pivotArea dataOnly="0" labelOnly="1" outline="0" fieldPosition="0">
        <references count="1">
          <reference field="9" count="0"/>
        </references>
      </pivotArea>
    </format>
    <format dxfId="19582">
      <pivotArea dataOnly="0" labelOnly="1" grandCol="1" outline="0" fieldPosition="0"/>
    </format>
    <format dxfId="19581">
      <pivotArea type="origin" dataOnly="0" labelOnly="1" outline="0" fieldPosition="0"/>
    </format>
    <format dxfId="19580">
      <pivotArea field="9" type="button" dataOnly="0" labelOnly="1" outline="0" axis="axisCol" fieldPosition="0"/>
    </format>
    <format dxfId="19579">
      <pivotArea type="topRight" dataOnly="0" labelOnly="1" outline="0" fieldPosition="0"/>
    </format>
    <format dxfId="19578">
      <pivotArea grandRow="1" outline="0" collapsedLevelsAreSubtotals="1" fieldPosition="0"/>
    </format>
    <format dxfId="19577">
      <pivotArea dataOnly="0" labelOnly="1" grandRow="1" outline="0" fieldPosition="0"/>
    </format>
    <format dxfId="19576">
      <pivotArea grandRow="1" outline="0" collapsedLevelsAreSubtotals="1" fieldPosition="0"/>
    </format>
    <format dxfId="19575">
      <pivotArea dataOnly="0" labelOnly="1" grandRow="1" outline="0" fieldPosition="0"/>
    </format>
    <format dxfId="19574">
      <pivotArea grandRow="1" outline="0" collapsedLevelsAreSubtotals="1" fieldPosition="0"/>
    </format>
    <format dxfId="19573">
      <pivotArea dataOnly="0" labelOnly="1" grandRow="1" outline="0" fieldPosition="0"/>
    </format>
    <format dxfId="19572">
      <pivotArea outline="0" collapsedLevelsAreSubtotals="1" fieldPosition="0"/>
    </format>
    <format dxfId="19571">
      <pivotArea field="9" type="button" dataOnly="0" labelOnly="1" outline="0" axis="axisCol" fieldPosition="0"/>
    </format>
    <format dxfId="19570">
      <pivotArea type="topRight" dataOnly="0" labelOnly="1" outline="0" fieldPosition="0"/>
    </format>
    <format dxfId="19569">
      <pivotArea dataOnly="0" labelOnly="1" outline="0" fieldPosition="0">
        <references count="1">
          <reference field="9" count="0"/>
        </references>
      </pivotArea>
    </format>
    <format dxfId="19568">
      <pivotArea dataOnly="0" labelOnly="1" grandCol="1" outline="0" fieldPosition="0"/>
    </format>
    <format dxfId="19567">
      <pivotArea type="all" dataOnly="0" outline="0" fieldPosition="0"/>
    </format>
    <format dxfId="19566">
      <pivotArea outline="0" collapsedLevelsAreSubtotals="1" fieldPosition="0"/>
    </format>
    <format dxfId="19565">
      <pivotArea dataOnly="0" labelOnly="1" outline="0" fieldPosition="0">
        <references count="1">
          <reference field="10" count="0"/>
        </references>
      </pivotArea>
    </format>
    <format dxfId="19564">
      <pivotArea dataOnly="0" labelOnly="1" grandRow="1" outline="0" fieldPosition="0"/>
    </format>
    <format dxfId="19563">
      <pivotArea dataOnly="0" labelOnly="1" outline="0" fieldPosition="0">
        <references count="2">
          <reference field="5" count="0"/>
          <reference field="10" count="1" selected="0">
            <x v="0"/>
          </reference>
        </references>
      </pivotArea>
    </format>
    <format dxfId="19562">
      <pivotArea dataOnly="0" labelOnly="1" outline="0" fieldPosition="0">
        <references count="1">
          <reference field="9" count="0"/>
        </references>
      </pivotArea>
    </format>
    <format dxfId="19561">
      <pivotArea dataOnly="0" labelOnly="1" grandCol="1" outline="0" fieldPosition="0"/>
    </format>
    <format dxfId="19560">
      <pivotArea type="all" dataOnly="0" outline="0" fieldPosition="0"/>
    </format>
    <format dxfId="19559">
      <pivotArea outline="0" collapsedLevelsAreSubtotals="1" fieldPosition="0"/>
    </format>
    <format dxfId="19558">
      <pivotArea dataOnly="0" labelOnly="1" outline="0" fieldPosition="0">
        <references count="1">
          <reference field="10" count="0"/>
        </references>
      </pivotArea>
    </format>
    <format dxfId="19557">
      <pivotArea dataOnly="0" labelOnly="1" grandRow="1" outline="0" fieldPosition="0"/>
    </format>
    <format dxfId="19556">
      <pivotArea dataOnly="0" labelOnly="1" outline="0" fieldPosition="0">
        <references count="2">
          <reference field="5" count="0"/>
          <reference field="10" count="1" selected="0">
            <x v="0"/>
          </reference>
        </references>
      </pivotArea>
    </format>
    <format dxfId="19555">
      <pivotArea dataOnly="0" labelOnly="1" outline="0" fieldPosition="0">
        <references count="1">
          <reference field="9" count="0"/>
        </references>
      </pivotArea>
    </format>
    <format dxfId="19554">
      <pivotArea dataOnly="0" labelOnly="1" grandCol="1" outline="0" fieldPosition="0"/>
    </format>
    <format dxfId="19553">
      <pivotArea type="all" dataOnly="0" outline="0" fieldPosition="0"/>
    </format>
    <format dxfId="19552">
      <pivotArea outline="0" collapsedLevelsAreSubtotals="1" fieldPosition="0"/>
    </format>
    <format dxfId="19551">
      <pivotArea dataOnly="0" labelOnly="1" outline="0" fieldPosition="0">
        <references count="1">
          <reference field="10" count="0"/>
        </references>
      </pivotArea>
    </format>
    <format dxfId="19550">
      <pivotArea dataOnly="0" labelOnly="1" grandRow="1" outline="0" fieldPosition="0"/>
    </format>
    <format dxfId="19549">
      <pivotArea dataOnly="0" labelOnly="1" outline="0" fieldPosition="0">
        <references count="2">
          <reference field="5" count="0"/>
          <reference field="10" count="1" selected="0">
            <x v="0"/>
          </reference>
        </references>
      </pivotArea>
    </format>
    <format dxfId="19548">
      <pivotArea dataOnly="0" labelOnly="1" outline="0" fieldPosition="0">
        <references count="1">
          <reference field="9" count="0"/>
        </references>
      </pivotArea>
    </format>
    <format dxfId="19547">
      <pivotArea dataOnly="0" labelOnly="1" grandCol="1" outline="0" fieldPosition="0"/>
    </format>
    <format dxfId="19546">
      <pivotArea type="all" dataOnly="0" outline="0" fieldPosition="0"/>
    </format>
    <format dxfId="19545">
      <pivotArea outline="0" collapsedLevelsAreSubtotals="1" fieldPosition="0"/>
    </format>
    <format dxfId="19544">
      <pivotArea dataOnly="0" labelOnly="1" outline="0" fieldPosition="0">
        <references count="1">
          <reference field="10" count="0"/>
        </references>
      </pivotArea>
    </format>
    <format dxfId="19543">
      <pivotArea dataOnly="0" labelOnly="1" grandRow="1" outline="0" fieldPosition="0"/>
    </format>
    <format dxfId="19542">
      <pivotArea dataOnly="0" labelOnly="1" outline="0" fieldPosition="0">
        <references count="2">
          <reference field="5" count="0"/>
          <reference field="10" count="1" selected="0">
            <x v="0"/>
          </reference>
        </references>
      </pivotArea>
    </format>
    <format dxfId="19541">
      <pivotArea dataOnly="0" labelOnly="1" outline="0" fieldPosition="0">
        <references count="1">
          <reference field="9" count="0"/>
        </references>
      </pivotArea>
    </format>
    <format dxfId="19540">
      <pivotArea dataOnly="0" labelOnly="1" grandCol="1" outline="0" fieldPosition="0"/>
    </format>
    <format dxfId="19539">
      <pivotArea collapsedLevelsAreSubtotals="1" fieldPosition="0">
        <references count="2">
          <reference field="9" count="1" selected="0">
            <x v="1"/>
          </reference>
          <reference field="10" count="1">
            <x v="0"/>
          </reference>
        </references>
      </pivotArea>
    </format>
    <format dxfId="19538">
      <pivotArea collapsedLevelsAreSubtotals="1" fieldPosition="0">
        <references count="3">
          <reference field="5" count="1">
            <x v="2"/>
          </reference>
          <reference field="9" count="1" selected="0">
            <x v="1"/>
          </reference>
          <reference field="10" count="1" selected="0">
            <x v="0"/>
          </reference>
        </references>
      </pivotArea>
    </format>
    <format dxfId="19537">
      <pivotArea type="origin" dataOnly="0" labelOnly="1" outline="0" fieldPosition="0"/>
    </format>
    <format dxfId="19536">
      <pivotArea type="origin" dataOnly="0" labelOnly="1" outline="0" fieldPosition="0"/>
    </format>
    <format dxfId="19535">
      <pivotArea field="9" grandRow="1" outline="0" collapsedLevelsAreSubtotals="1" axis="axisCol" fieldPosition="0">
        <references count="1">
          <reference field="9" count="1" selected="0">
            <x v="3"/>
          </reference>
        </references>
      </pivotArea>
    </format>
    <format dxfId="19534">
      <pivotArea dataOnly="0" labelOnly="1" outline="0" fieldPosition="0">
        <references count="1">
          <reference field="9" count="2">
            <x v="0"/>
            <x v="1"/>
          </reference>
        </references>
      </pivotArea>
    </format>
    <format dxfId="19533">
      <pivotArea type="all" dataOnly="0" outline="0" fieldPosition="0"/>
    </format>
    <format dxfId="19532">
      <pivotArea outline="0" collapsedLevelsAreSubtotals="1" fieldPosition="0"/>
    </format>
    <format dxfId="19531">
      <pivotArea dataOnly="0" labelOnly="1" outline="0" fieldPosition="0">
        <references count="1">
          <reference field="52" count="10">
            <x v="0"/>
            <x v="1"/>
            <x v="2"/>
            <x v="3"/>
            <x v="4"/>
            <x v="5"/>
            <x v="6"/>
            <x v="7"/>
            <x v="8"/>
            <x v="9"/>
          </reference>
        </references>
      </pivotArea>
    </format>
    <format dxfId="19530">
      <pivotArea dataOnly="0" labelOnly="1" grandRow="1" outline="0" fieldPosition="0"/>
    </format>
    <format dxfId="19529">
      <pivotArea dataOnly="0" labelOnly="1" outline="0" fieldPosition="0">
        <references count="2">
          <reference field="10" count="1">
            <x v="22"/>
          </reference>
          <reference field="52" count="1" selected="0">
            <x v="0"/>
          </reference>
        </references>
      </pivotArea>
    </format>
    <format dxfId="19528">
      <pivotArea dataOnly="0" labelOnly="1" outline="0" fieldPosition="0">
        <references count="2">
          <reference field="10" count="1">
            <x v="21"/>
          </reference>
          <reference field="52" count="1" selected="0">
            <x v="1"/>
          </reference>
        </references>
      </pivotArea>
    </format>
    <format dxfId="19527">
      <pivotArea dataOnly="0" labelOnly="1" outline="0" fieldPosition="0">
        <references count="2">
          <reference field="10" count="1">
            <x v="3"/>
          </reference>
          <reference field="52" count="1" selected="0">
            <x v="2"/>
          </reference>
        </references>
      </pivotArea>
    </format>
    <format dxfId="19526">
      <pivotArea dataOnly="0" labelOnly="1" outline="0" fieldPosition="0">
        <references count="2">
          <reference field="10" count="1">
            <x v="1"/>
          </reference>
          <reference field="52" count="1" selected="0">
            <x v="3"/>
          </reference>
        </references>
      </pivotArea>
    </format>
    <format dxfId="19525">
      <pivotArea dataOnly="0" labelOnly="1" outline="0" fieldPosition="0">
        <references count="2">
          <reference field="10" count="1">
            <x v="8"/>
          </reference>
          <reference field="52" count="1" selected="0">
            <x v="4"/>
          </reference>
        </references>
      </pivotArea>
    </format>
    <format dxfId="19524">
      <pivotArea dataOnly="0" labelOnly="1" outline="0" fieldPosition="0">
        <references count="2">
          <reference field="10" count="1">
            <x v="2"/>
          </reference>
          <reference field="52" count="1" selected="0">
            <x v="5"/>
          </reference>
        </references>
      </pivotArea>
    </format>
    <format dxfId="19523">
      <pivotArea dataOnly="0" labelOnly="1" outline="0" fieldPosition="0">
        <references count="2">
          <reference field="10" count="1">
            <x v="4"/>
          </reference>
          <reference field="52" count="1" selected="0">
            <x v="6"/>
          </reference>
        </references>
      </pivotArea>
    </format>
    <format dxfId="19522">
      <pivotArea dataOnly="0" labelOnly="1" outline="0" fieldPosition="0">
        <references count="2">
          <reference field="10" count="1">
            <x v="0"/>
          </reference>
          <reference field="52" count="1" selected="0">
            <x v="7"/>
          </reference>
        </references>
      </pivotArea>
    </format>
    <format dxfId="19521">
      <pivotArea dataOnly="0" labelOnly="1" outline="0" fieldPosition="0">
        <references count="2">
          <reference field="10" count="1">
            <x v="6"/>
          </reference>
          <reference field="52" count="1" selected="0">
            <x v="8"/>
          </reference>
        </references>
      </pivotArea>
    </format>
    <format dxfId="19520">
      <pivotArea dataOnly="0" labelOnly="1" outline="0" fieldPosition="0">
        <references count="2">
          <reference field="10" count="1">
            <x v="5"/>
          </reference>
          <reference field="52" count="1" selected="0">
            <x v="9"/>
          </reference>
        </references>
      </pivotArea>
    </format>
    <format dxfId="19519">
      <pivotArea dataOnly="0" labelOnly="1" outline="0" fieldPosition="0">
        <references count="3">
          <reference field="5" count="1">
            <x v="12"/>
          </reference>
          <reference field="10" count="1" selected="0">
            <x v="22"/>
          </reference>
          <reference field="52" count="1" selected="0">
            <x v="0"/>
          </reference>
        </references>
      </pivotArea>
    </format>
    <format dxfId="19518">
      <pivotArea dataOnly="0" labelOnly="1" outline="0" fieldPosition="0">
        <references count="3">
          <reference field="5" count="1">
            <x v="0"/>
          </reference>
          <reference field="10" count="1" selected="0">
            <x v="21"/>
          </reference>
          <reference field="52" count="1" selected="0">
            <x v="1"/>
          </reference>
        </references>
      </pivotArea>
    </format>
    <format dxfId="19517">
      <pivotArea dataOnly="0" labelOnly="1" outline="0" fieldPosition="0">
        <references count="3">
          <reference field="5" count="1">
            <x v="6"/>
          </reference>
          <reference field="10" count="1" selected="0">
            <x v="3"/>
          </reference>
          <reference field="52" count="1" selected="0">
            <x v="2"/>
          </reference>
        </references>
      </pivotArea>
    </format>
    <format dxfId="19516">
      <pivotArea dataOnly="0" labelOnly="1" outline="0" fieldPosition="0">
        <references count="3">
          <reference field="5" count="1">
            <x v="3"/>
          </reference>
          <reference field="10" count="1" selected="0">
            <x v="1"/>
          </reference>
          <reference field="52" count="1" selected="0">
            <x v="3"/>
          </reference>
        </references>
      </pivotArea>
    </format>
    <format dxfId="19515">
      <pivotArea dataOnly="0" labelOnly="1" outline="0" fieldPosition="0">
        <references count="3">
          <reference field="5" count="1">
            <x v="9"/>
          </reference>
          <reference field="10" count="1" selected="0">
            <x v="8"/>
          </reference>
          <reference field="52" count="1" selected="0">
            <x v="4"/>
          </reference>
        </references>
      </pivotArea>
    </format>
    <format dxfId="19514">
      <pivotArea dataOnly="0" labelOnly="1" outline="0" fieldPosition="0">
        <references count="3">
          <reference field="5" count="1">
            <x v="4"/>
          </reference>
          <reference field="10" count="1" selected="0">
            <x v="2"/>
          </reference>
          <reference field="52" count="1" selected="0">
            <x v="5"/>
          </reference>
        </references>
      </pivotArea>
    </format>
    <format dxfId="19513">
      <pivotArea dataOnly="0" labelOnly="1" outline="0" fieldPosition="0">
        <references count="3">
          <reference field="5" count="1">
            <x v="2"/>
          </reference>
          <reference field="10" count="1" selected="0">
            <x v="4"/>
          </reference>
          <reference field="52" count="1" selected="0">
            <x v="6"/>
          </reference>
        </references>
      </pivotArea>
    </format>
    <format dxfId="19512">
      <pivotArea dataOnly="0" labelOnly="1" outline="0" fieldPosition="0">
        <references count="3">
          <reference field="5" count="1">
            <x v="5"/>
          </reference>
          <reference field="10" count="1" selected="0">
            <x v="0"/>
          </reference>
          <reference field="52" count="1" selected="0">
            <x v="7"/>
          </reference>
        </references>
      </pivotArea>
    </format>
    <format dxfId="19511">
      <pivotArea dataOnly="0" labelOnly="1" outline="0" fieldPosition="0">
        <references count="3">
          <reference field="5" count="1">
            <x v="8"/>
          </reference>
          <reference field="10" count="1" selected="0">
            <x v="6"/>
          </reference>
          <reference field="52" count="1" selected="0">
            <x v="8"/>
          </reference>
        </references>
      </pivotArea>
    </format>
    <format dxfId="19510">
      <pivotArea dataOnly="0" labelOnly="1" outline="0" fieldPosition="0">
        <references count="3">
          <reference field="5" count="1">
            <x v="7"/>
          </reference>
          <reference field="10" count="1" selected="0">
            <x v="5"/>
          </reference>
          <reference field="52" count="1" selected="0">
            <x v="9"/>
          </reference>
        </references>
      </pivotArea>
    </format>
    <format dxfId="19509">
      <pivotArea dataOnly="0" labelOnly="1" outline="0" fieldPosition="0">
        <references count="1">
          <reference field="9" count="2">
            <x v="0"/>
            <x v="1"/>
          </reference>
        </references>
      </pivotArea>
    </format>
    <format dxfId="19508">
      <pivotArea outline="0" collapsedLevelsAreSubtotals="1" fieldPosition="0">
        <references count="3">
          <reference field="9" count="1" selected="0">
            <x v="0"/>
          </reference>
          <reference field="10" count="9" selected="0">
            <x v="0"/>
            <x v="1"/>
            <x v="2"/>
            <x v="3"/>
            <x v="4"/>
            <x v="6"/>
            <x v="8"/>
            <x v="21"/>
            <x v="22"/>
          </reference>
          <reference field="52" count="9" selected="0">
            <x v="0"/>
            <x v="1"/>
            <x v="2"/>
            <x v="3"/>
            <x v="4"/>
            <x v="5"/>
            <x v="6"/>
            <x v="7"/>
            <x v="8"/>
          </reference>
        </references>
      </pivotArea>
    </format>
    <format dxfId="19507">
      <pivotArea outline="0" collapsedLevelsAreSubtotals="1" fieldPosition="0">
        <references count="4">
          <reference field="5" count="1" selected="0">
            <x v="7"/>
          </reference>
          <reference field="9" count="1" selected="0">
            <x v="0"/>
          </reference>
          <reference field="10" count="1" selected="0">
            <x v="5"/>
          </reference>
          <reference field="52" count="1" selected="0">
            <x v="9"/>
          </reference>
        </references>
      </pivotArea>
    </format>
    <format dxfId="19506">
      <pivotArea type="topRight" dataOnly="0" labelOnly="1" outline="0" fieldPosition="0"/>
    </format>
    <format dxfId="19505">
      <pivotArea dataOnly="0" labelOnly="1" outline="0" fieldPosition="0">
        <references count="1">
          <reference field="9" count="1">
            <x v="0"/>
          </reference>
        </references>
      </pivotArea>
    </format>
    <format dxfId="19504">
      <pivotArea dataOnly="0" labelOnly="1" outline="0" fieldPosition="0">
        <references count="1">
          <reference field="9" count="1">
            <x v="0"/>
          </reference>
        </references>
      </pivotArea>
    </format>
    <format dxfId="19503">
      <pivotArea dataOnly="0" labelOnly="1" outline="0" fieldPosition="0">
        <references count="1">
          <reference field="9" count="1">
            <x v="1"/>
          </reference>
        </references>
      </pivotArea>
    </format>
    <format dxfId="19502">
      <pivotArea type="all" dataOnly="0" outline="0" fieldPosition="0"/>
    </format>
    <format dxfId="19501">
      <pivotArea outline="0" collapsedLevelsAreSubtotals="1" fieldPosition="0"/>
    </format>
    <format dxfId="19500">
      <pivotArea dataOnly="0" labelOnly="1" outline="0" fieldPosition="0">
        <references count="1">
          <reference field="52" count="10">
            <x v="0"/>
            <x v="1"/>
            <x v="2"/>
            <x v="3"/>
            <x v="4"/>
            <x v="5"/>
            <x v="6"/>
            <x v="7"/>
            <x v="8"/>
            <x v="9"/>
          </reference>
        </references>
      </pivotArea>
    </format>
    <format dxfId="19499">
      <pivotArea dataOnly="0" labelOnly="1" grandRow="1" outline="0" fieldPosition="0"/>
    </format>
    <format dxfId="19498">
      <pivotArea dataOnly="0" labelOnly="1" outline="0" fieldPosition="0">
        <references count="2">
          <reference field="10" count="1">
            <x v="22"/>
          </reference>
          <reference field="52" count="1" selected="0">
            <x v="0"/>
          </reference>
        </references>
      </pivotArea>
    </format>
    <format dxfId="19497">
      <pivotArea dataOnly="0" labelOnly="1" outline="0" fieldPosition="0">
        <references count="2">
          <reference field="10" count="1">
            <x v="21"/>
          </reference>
          <reference field="52" count="1" selected="0">
            <x v="1"/>
          </reference>
        </references>
      </pivotArea>
    </format>
    <format dxfId="19496">
      <pivotArea dataOnly="0" labelOnly="1" outline="0" fieldPosition="0">
        <references count="2">
          <reference field="10" count="1">
            <x v="3"/>
          </reference>
          <reference field="52" count="1" selected="0">
            <x v="2"/>
          </reference>
        </references>
      </pivotArea>
    </format>
    <format dxfId="19495">
      <pivotArea dataOnly="0" labelOnly="1" outline="0" fieldPosition="0">
        <references count="2">
          <reference field="10" count="1">
            <x v="1"/>
          </reference>
          <reference field="52" count="1" selected="0">
            <x v="3"/>
          </reference>
        </references>
      </pivotArea>
    </format>
    <format dxfId="19494">
      <pivotArea dataOnly="0" labelOnly="1" outline="0" fieldPosition="0">
        <references count="2">
          <reference field="10" count="1">
            <x v="8"/>
          </reference>
          <reference field="52" count="1" selected="0">
            <x v="4"/>
          </reference>
        </references>
      </pivotArea>
    </format>
    <format dxfId="19493">
      <pivotArea dataOnly="0" labelOnly="1" outline="0" fieldPosition="0">
        <references count="2">
          <reference field="10" count="1">
            <x v="2"/>
          </reference>
          <reference field="52" count="1" selected="0">
            <x v="5"/>
          </reference>
        </references>
      </pivotArea>
    </format>
    <format dxfId="19492">
      <pivotArea dataOnly="0" labelOnly="1" outline="0" fieldPosition="0">
        <references count="2">
          <reference field="10" count="1">
            <x v="4"/>
          </reference>
          <reference field="52" count="1" selected="0">
            <x v="6"/>
          </reference>
        </references>
      </pivotArea>
    </format>
    <format dxfId="19491">
      <pivotArea dataOnly="0" labelOnly="1" outline="0" fieldPosition="0">
        <references count="2">
          <reference field="10" count="1">
            <x v="0"/>
          </reference>
          <reference field="52" count="1" selected="0">
            <x v="7"/>
          </reference>
        </references>
      </pivotArea>
    </format>
    <format dxfId="19490">
      <pivotArea dataOnly="0" labelOnly="1" outline="0" fieldPosition="0">
        <references count="2">
          <reference field="10" count="1">
            <x v="6"/>
          </reference>
          <reference field="52" count="1" selected="0">
            <x v="8"/>
          </reference>
        </references>
      </pivotArea>
    </format>
    <format dxfId="19489">
      <pivotArea dataOnly="0" labelOnly="1" outline="0" fieldPosition="0">
        <references count="2">
          <reference field="10" count="1">
            <x v="5"/>
          </reference>
          <reference field="52" count="1" selected="0">
            <x v="9"/>
          </reference>
        </references>
      </pivotArea>
    </format>
    <format dxfId="19488">
      <pivotArea dataOnly="0" labelOnly="1" outline="0" fieldPosition="0">
        <references count="3">
          <reference field="5" count="1">
            <x v="12"/>
          </reference>
          <reference field="10" count="1" selected="0">
            <x v="22"/>
          </reference>
          <reference field="52" count="1" selected="0">
            <x v="0"/>
          </reference>
        </references>
      </pivotArea>
    </format>
    <format dxfId="19487">
      <pivotArea dataOnly="0" labelOnly="1" outline="0" fieldPosition="0">
        <references count="3">
          <reference field="5" count="1">
            <x v="0"/>
          </reference>
          <reference field="10" count="1" selected="0">
            <x v="21"/>
          </reference>
          <reference field="52" count="1" selected="0">
            <x v="1"/>
          </reference>
        </references>
      </pivotArea>
    </format>
    <format dxfId="19486">
      <pivotArea dataOnly="0" labelOnly="1" outline="0" fieldPosition="0">
        <references count="3">
          <reference field="5" count="1">
            <x v="6"/>
          </reference>
          <reference field="10" count="1" selected="0">
            <x v="3"/>
          </reference>
          <reference field="52" count="1" selected="0">
            <x v="2"/>
          </reference>
        </references>
      </pivotArea>
    </format>
    <format dxfId="19485">
      <pivotArea dataOnly="0" labelOnly="1" outline="0" fieldPosition="0">
        <references count="3">
          <reference field="5" count="1">
            <x v="3"/>
          </reference>
          <reference field="10" count="1" selected="0">
            <x v="1"/>
          </reference>
          <reference field="52" count="1" selected="0">
            <x v="3"/>
          </reference>
        </references>
      </pivotArea>
    </format>
    <format dxfId="19484">
      <pivotArea dataOnly="0" labelOnly="1" outline="0" fieldPosition="0">
        <references count="3">
          <reference field="5" count="1">
            <x v="9"/>
          </reference>
          <reference field="10" count="1" selected="0">
            <x v="8"/>
          </reference>
          <reference field="52" count="1" selected="0">
            <x v="4"/>
          </reference>
        </references>
      </pivotArea>
    </format>
    <format dxfId="19483">
      <pivotArea dataOnly="0" labelOnly="1" outline="0" fieldPosition="0">
        <references count="3">
          <reference field="5" count="1">
            <x v="4"/>
          </reference>
          <reference field="10" count="1" selected="0">
            <x v="2"/>
          </reference>
          <reference field="52" count="1" selected="0">
            <x v="5"/>
          </reference>
        </references>
      </pivotArea>
    </format>
    <format dxfId="19482">
      <pivotArea dataOnly="0" labelOnly="1" outline="0" fieldPosition="0">
        <references count="3">
          <reference field="5" count="1">
            <x v="2"/>
          </reference>
          <reference field="10" count="1" selected="0">
            <x v="4"/>
          </reference>
          <reference field="52" count="1" selected="0">
            <x v="6"/>
          </reference>
        </references>
      </pivotArea>
    </format>
    <format dxfId="19481">
      <pivotArea dataOnly="0" labelOnly="1" outline="0" fieldPosition="0">
        <references count="3">
          <reference field="5" count="1">
            <x v="5"/>
          </reference>
          <reference field="10" count="1" selected="0">
            <x v="0"/>
          </reference>
          <reference field="52" count="1" selected="0">
            <x v="7"/>
          </reference>
        </references>
      </pivotArea>
    </format>
    <format dxfId="19480">
      <pivotArea dataOnly="0" labelOnly="1" outline="0" fieldPosition="0">
        <references count="3">
          <reference field="5" count="1">
            <x v="8"/>
          </reference>
          <reference field="10" count="1" selected="0">
            <x v="6"/>
          </reference>
          <reference field="52" count="1" selected="0">
            <x v="8"/>
          </reference>
        </references>
      </pivotArea>
    </format>
    <format dxfId="19479">
      <pivotArea dataOnly="0" labelOnly="1" outline="0" fieldPosition="0">
        <references count="3">
          <reference field="5" count="1">
            <x v="7"/>
          </reference>
          <reference field="10" count="1" selected="0">
            <x v="5"/>
          </reference>
          <reference field="52" count="1" selected="0">
            <x v="9"/>
          </reference>
        </references>
      </pivotArea>
    </format>
    <format dxfId="19478">
      <pivotArea dataOnly="0" labelOnly="1" outline="0" fieldPosition="0">
        <references count="1">
          <reference field="9" count="2">
            <x v="0"/>
            <x v="1"/>
          </reference>
        </references>
      </pivotArea>
    </format>
    <format dxfId="19477">
      <pivotArea type="all" dataOnly="0" outline="0" fieldPosition="0"/>
    </format>
    <format dxfId="19476">
      <pivotArea outline="0" collapsedLevelsAreSubtotals="1" fieldPosition="0"/>
    </format>
    <format dxfId="19475">
      <pivotArea dataOnly="0" labelOnly="1" outline="0" fieldPosition="0">
        <references count="1">
          <reference field="52" count="10">
            <x v="0"/>
            <x v="1"/>
            <x v="2"/>
            <x v="3"/>
            <x v="4"/>
            <x v="5"/>
            <x v="6"/>
            <x v="7"/>
            <x v="8"/>
            <x v="9"/>
          </reference>
        </references>
      </pivotArea>
    </format>
    <format dxfId="19474">
      <pivotArea dataOnly="0" labelOnly="1" grandRow="1" outline="0" fieldPosition="0"/>
    </format>
    <format dxfId="19473">
      <pivotArea dataOnly="0" labelOnly="1" outline="0" fieldPosition="0">
        <references count="2">
          <reference field="10" count="1">
            <x v="22"/>
          </reference>
          <reference field="52" count="1" selected="0">
            <x v="0"/>
          </reference>
        </references>
      </pivotArea>
    </format>
    <format dxfId="19472">
      <pivotArea dataOnly="0" labelOnly="1" outline="0" fieldPosition="0">
        <references count="2">
          <reference field="10" count="1">
            <x v="21"/>
          </reference>
          <reference field="52" count="1" selected="0">
            <x v="1"/>
          </reference>
        </references>
      </pivotArea>
    </format>
    <format dxfId="19471">
      <pivotArea dataOnly="0" labelOnly="1" outline="0" fieldPosition="0">
        <references count="2">
          <reference field="10" count="1">
            <x v="3"/>
          </reference>
          <reference field="52" count="1" selected="0">
            <x v="2"/>
          </reference>
        </references>
      </pivotArea>
    </format>
    <format dxfId="19470">
      <pivotArea dataOnly="0" labelOnly="1" outline="0" fieldPosition="0">
        <references count="2">
          <reference field="10" count="1">
            <x v="1"/>
          </reference>
          <reference field="52" count="1" selected="0">
            <x v="3"/>
          </reference>
        </references>
      </pivotArea>
    </format>
    <format dxfId="19469">
      <pivotArea dataOnly="0" labelOnly="1" outline="0" fieldPosition="0">
        <references count="2">
          <reference field="10" count="1">
            <x v="8"/>
          </reference>
          <reference field="52" count="1" selected="0">
            <x v="4"/>
          </reference>
        </references>
      </pivotArea>
    </format>
    <format dxfId="19468">
      <pivotArea dataOnly="0" labelOnly="1" outline="0" fieldPosition="0">
        <references count="2">
          <reference field="10" count="1">
            <x v="2"/>
          </reference>
          <reference field="52" count="1" selected="0">
            <x v="5"/>
          </reference>
        </references>
      </pivotArea>
    </format>
    <format dxfId="19467">
      <pivotArea dataOnly="0" labelOnly="1" outline="0" fieldPosition="0">
        <references count="2">
          <reference field="10" count="1">
            <x v="4"/>
          </reference>
          <reference field="52" count="1" selected="0">
            <x v="6"/>
          </reference>
        </references>
      </pivotArea>
    </format>
    <format dxfId="19466">
      <pivotArea dataOnly="0" labelOnly="1" outline="0" fieldPosition="0">
        <references count="2">
          <reference field="10" count="1">
            <x v="0"/>
          </reference>
          <reference field="52" count="1" selected="0">
            <x v="7"/>
          </reference>
        </references>
      </pivotArea>
    </format>
    <format dxfId="19465">
      <pivotArea dataOnly="0" labelOnly="1" outline="0" fieldPosition="0">
        <references count="2">
          <reference field="10" count="1">
            <x v="6"/>
          </reference>
          <reference field="52" count="1" selected="0">
            <x v="8"/>
          </reference>
        </references>
      </pivotArea>
    </format>
    <format dxfId="19464">
      <pivotArea dataOnly="0" labelOnly="1" outline="0" fieldPosition="0">
        <references count="2">
          <reference field="10" count="1">
            <x v="5"/>
          </reference>
          <reference field="52" count="1" selected="0">
            <x v="9"/>
          </reference>
        </references>
      </pivotArea>
    </format>
    <format dxfId="19463">
      <pivotArea dataOnly="0" labelOnly="1" outline="0" fieldPosition="0">
        <references count="3">
          <reference field="5" count="1">
            <x v="12"/>
          </reference>
          <reference field="10" count="1" selected="0">
            <x v="22"/>
          </reference>
          <reference field="52" count="1" selected="0">
            <x v="0"/>
          </reference>
        </references>
      </pivotArea>
    </format>
    <format dxfId="19462">
      <pivotArea dataOnly="0" labelOnly="1" outline="0" fieldPosition="0">
        <references count="3">
          <reference field="5" count="1">
            <x v="0"/>
          </reference>
          <reference field="10" count="1" selected="0">
            <x v="21"/>
          </reference>
          <reference field="52" count="1" selected="0">
            <x v="1"/>
          </reference>
        </references>
      </pivotArea>
    </format>
    <format dxfId="19461">
      <pivotArea dataOnly="0" labelOnly="1" outline="0" fieldPosition="0">
        <references count="3">
          <reference field="5" count="1">
            <x v="6"/>
          </reference>
          <reference field="10" count="1" selected="0">
            <x v="3"/>
          </reference>
          <reference field="52" count="1" selected="0">
            <x v="2"/>
          </reference>
        </references>
      </pivotArea>
    </format>
    <format dxfId="19460">
      <pivotArea dataOnly="0" labelOnly="1" outline="0" fieldPosition="0">
        <references count="3">
          <reference field="5" count="1">
            <x v="3"/>
          </reference>
          <reference field="10" count="1" selected="0">
            <x v="1"/>
          </reference>
          <reference field="52" count="1" selected="0">
            <x v="3"/>
          </reference>
        </references>
      </pivotArea>
    </format>
    <format dxfId="19459">
      <pivotArea dataOnly="0" labelOnly="1" outline="0" fieldPosition="0">
        <references count="3">
          <reference field="5" count="1">
            <x v="9"/>
          </reference>
          <reference field="10" count="1" selected="0">
            <x v="8"/>
          </reference>
          <reference field="52" count="1" selected="0">
            <x v="4"/>
          </reference>
        </references>
      </pivotArea>
    </format>
    <format dxfId="19458">
      <pivotArea dataOnly="0" labelOnly="1" outline="0" fieldPosition="0">
        <references count="3">
          <reference field="5" count="1">
            <x v="4"/>
          </reference>
          <reference field="10" count="1" selected="0">
            <x v="2"/>
          </reference>
          <reference field="52" count="1" selected="0">
            <x v="5"/>
          </reference>
        </references>
      </pivotArea>
    </format>
    <format dxfId="19457">
      <pivotArea dataOnly="0" labelOnly="1" outline="0" fieldPosition="0">
        <references count="3">
          <reference field="5" count="1">
            <x v="2"/>
          </reference>
          <reference field="10" count="1" selected="0">
            <x v="4"/>
          </reference>
          <reference field="52" count="1" selected="0">
            <x v="6"/>
          </reference>
        </references>
      </pivotArea>
    </format>
    <format dxfId="19456">
      <pivotArea dataOnly="0" labelOnly="1" outline="0" fieldPosition="0">
        <references count="3">
          <reference field="5" count="1">
            <x v="5"/>
          </reference>
          <reference field="10" count="1" selected="0">
            <x v="0"/>
          </reference>
          <reference field="52" count="1" selected="0">
            <x v="7"/>
          </reference>
        </references>
      </pivotArea>
    </format>
    <format dxfId="19455">
      <pivotArea dataOnly="0" labelOnly="1" outline="0" fieldPosition="0">
        <references count="3">
          <reference field="5" count="1">
            <x v="8"/>
          </reference>
          <reference field="10" count="1" selected="0">
            <x v="6"/>
          </reference>
          <reference field="52" count="1" selected="0">
            <x v="8"/>
          </reference>
        </references>
      </pivotArea>
    </format>
    <format dxfId="19454">
      <pivotArea dataOnly="0" labelOnly="1" outline="0" fieldPosition="0">
        <references count="3">
          <reference field="5" count="1">
            <x v="7"/>
          </reference>
          <reference field="10" count="1" selected="0">
            <x v="5"/>
          </reference>
          <reference field="52" count="1" selected="0">
            <x v="9"/>
          </reference>
        </references>
      </pivotArea>
    </format>
    <format dxfId="19453">
      <pivotArea dataOnly="0" labelOnly="1" outline="0" fieldPosition="0">
        <references count="1">
          <reference field="9" count="2">
            <x v="0"/>
            <x v="1"/>
          </reference>
        </references>
      </pivotArea>
    </format>
  </formats>
  <pivotTableStyleInfo name="Practico"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missingCaption=" " updatedVersion="5" minRefreshableVersion="3" showCalcMbrs="0" useAutoFormatting="1" itemPrintTitles="1" createdVersion="3" indent="0" compact="0" compactData="0" gridDropZones="1">
  <location ref="A3:L61" firstHeaderRow="1" firstDataRow="2" firstDataCol="7"/>
  <pivotFields count="53">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howAll="0">
      <items count="14">
        <item x="1"/>
        <item m="1" x="11"/>
        <item x="6"/>
        <item x="3"/>
        <item x="5"/>
        <item x="7"/>
        <item x="2"/>
        <item x="9"/>
        <item x="8"/>
        <item x="4"/>
        <item m="1" x="12"/>
        <item x="10"/>
        <item x="0"/>
        <item t="default"/>
      </items>
    </pivotField>
    <pivotField axis="axisRow" compact="0" outline="0" showAll="0" defaultSubtotal="0">
      <items count="29">
        <item x="13"/>
        <item m="1" x="28"/>
        <item m="1" x="20"/>
        <item x="9"/>
        <item m="1" x="25"/>
        <item m="1" x="15"/>
        <item m="1" x="23"/>
        <item m="1" x="26"/>
        <item m="1" x="16"/>
        <item x="3"/>
        <item m="1" x="18"/>
        <item m="1" x="22"/>
        <item m="1" x="27"/>
        <item x="2"/>
        <item x="6"/>
        <item x="7"/>
        <item x="4"/>
        <item x="10"/>
        <item m="1" x="19"/>
        <item m="1" x="21"/>
        <item m="1" x="17"/>
        <item x="5"/>
        <item m="1" x="24"/>
        <item x="14"/>
        <item x="0"/>
        <item x="1"/>
        <item x="11"/>
        <item x="12"/>
        <item x="8"/>
      </items>
    </pivotField>
    <pivotField axis="axisRow" compact="0" outline="0" showAll="0" defaultSubtotal="0">
      <items count="15">
        <item x="8"/>
        <item m="1" x="12"/>
        <item m="1" x="14"/>
        <item x="4"/>
        <item x="7"/>
        <item x="6"/>
        <item x="5"/>
        <item m="1" x="11"/>
        <item m="1" x="13"/>
        <item x="2"/>
        <item x="9"/>
        <item x="0"/>
        <item x="1"/>
        <item x="3"/>
        <item x="10"/>
      </items>
    </pivotField>
    <pivotField axis="axisRow" compact="0" outline="0" showAll="0" defaultSubtotal="0">
      <items count="15">
        <item x="3"/>
        <item m="1" x="11"/>
        <item m="1" x="9"/>
        <item x="1"/>
        <item m="1" x="14"/>
        <item m="1" x="8"/>
        <item m="1" x="5"/>
        <item m="1" x="6"/>
        <item m="1" x="12"/>
        <item x="4"/>
        <item m="1" x="7"/>
        <item m="1" x="10"/>
        <item m="1" x="13"/>
        <item x="2"/>
        <item x="0"/>
      </items>
    </pivotField>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axis="axisRow" compact="0" outline="0" showAll="0">
      <items count="16">
        <item x="5"/>
        <item m="1" x="12"/>
        <item m="1" x="8"/>
        <item x="6"/>
        <item m="1" x="11"/>
        <item x="3"/>
        <item m="1" x="10"/>
        <item m="1" x="7"/>
        <item m="1" x="14"/>
        <item x="0"/>
        <item x="2"/>
        <item x="1"/>
        <item m="1" x="13"/>
        <item m="1" x="9"/>
        <item x="4"/>
        <item t="default"/>
      </items>
    </pivotField>
    <pivotField compact="0" outline="0" showAll="0"/>
    <pivotField axis="axisRow" compact="0" outline="0" showAll="0" defaultSubtotal="0">
      <items count="8">
        <item x="0"/>
        <item m="1" x="7"/>
        <item x="1"/>
        <item x="2"/>
        <item x="4"/>
        <item m="1" x="6"/>
        <item x="3"/>
        <item m="1" x="5"/>
      </items>
    </pivotField>
    <pivotField compact="0" outline="0" showAll="0"/>
    <pivotField compact="0" outline="0" showAll="0" defaultSubtotal="0"/>
    <pivotField dataField="1" compact="0" outline="0" showAll="0"/>
    <pivotField compact="0" outline="0" showAll="0"/>
    <pivotField compact="0" numFmtId="43" outline="0" showAll="0" defaultSubtotal="0"/>
    <pivotField dataField="1" compact="0" numFmtId="43" outline="0" showAll="0"/>
    <pivotField compact="0" numFmtId="43" outline="0" showAll="0"/>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name="Base PC2"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1">
        <item x="0"/>
        <item x="1"/>
        <item x="2"/>
        <item x="3"/>
        <item x="4"/>
        <item x="5"/>
        <item x="6"/>
        <item x="7"/>
        <item x="8"/>
        <item x="9"/>
        <item x="10"/>
      </items>
    </pivotField>
  </pivotFields>
  <rowFields count="7">
    <field x="52"/>
    <field x="5"/>
    <field x="6"/>
    <field x="7"/>
    <field x="8"/>
    <field x="17"/>
    <field x="15"/>
  </rowFields>
  <rowItems count="57">
    <i>
      <x/>
      <x v="12"/>
      <x v="24"/>
      <x v="11"/>
      <x v="14"/>
      <x/>
      <x v="9"/>
    </i>
    <i r="3">
      <x v="12"/>
      <x v="14"/>
      <x/>
      <x v="9"/>
    </i>
    <i r="2">
      <x v="25"/>
      <x v="3"/>
      <x v="14"/>
      <x v="3"/>
      <x v="10"/>
    </i>
    <i r="3">
      <x v="9"/>
      <x v="14"/>
      <x/>
      <x v="9"/>
    </i>
    <i r="3">
      <x v="13"/>
      <x v="14"/>
      <x v="2"/>
      <x v="11"/>
    </i>
    <i t="default" r="1">
      <x v="12"/>
    </i>
    <i>
      <x v="1"/>
      <x/>
      <x v="13"/>
      <x/>
      <x v="14"/>
      <x v="2"/>
      <x v="5"/>
    </i>
    <i r="3">
      <x v="4"/>
      <x v="14"/>
      <x/>
      <x v="9"/>
    </i>
    <i r="3">
      <x v="5"/>
      <x v="14"/>
      <x v="2"/>
      <x v="5"/>
    </i>
    <i r="3">
      <x v="6"/>
      <x v="14"/>
      <x v="2"/>
      <x v="5"/>
    </i>
    <i r="3">
      <x v="10"/>
      <x v="14"/>
      <x v="2"/>
      <x v="5"/>
    </i>
    <i t="default" r="1">
      <x/>
    </i>
    <i>
      <x v="2"/>
      <x v="6"/>
      <x v="9"/>
      <x v="9"/>
      <x v="14"/>
      <x v="2"/>
      <x v="5"/>
    </i>
    <i r="3">
      <x v="11"/>
      <x v="14"/>
      <x v="3"/>
      <x v="10"/>
    </i>
    <i r="3">
      <x v="12"/>
      <x v="14"/>
      <x v="2"/>
      <x v="5"/>
    </i>
    <i r="3">
      <x v="13"/>
      <x v="14"/>
      <x v="3"/>
      <x v="10"/>
    </i>
    <i r="3">
      <x v="14"/>
      <x v="3"/>
      <x v="6"/>
      <x v="14"/>
    </i>
    <i r="2">
      <x v="28"/>
      <x v="14"/>
      <x/>
      <x v="6"/>
      <x v="14"/>
    </i>
    <i t="default" r="1">
      <x v="6"/>
    </i>
    <i>
      <x v="3"/>
      <x v="3"/>
      <x v="16"/>
      <x/>
      <x v="14"/>
      <x/>
      <x v="9"/>
    </i>
    <i r="3">
      <x v="4"/>
      <x v="14"/>
      <x v="3"/>
      <x v="10"/>
    </i>
    <i r="3">
      <x v="5"/>
      <x v="14"/>
      <x/>
      <x v="9"/>
    </i>
    <i r="3">
      <x v="6"/>
      <x v="14"/>
      <x/>
      <x v="9"/>
    </i>
    <i t="default" r="1">
      <x v="3"/>
    </i>
    <i>
      <x v="4"/>
      <x v="9"/>
      <x v="21"/>
      <x v="9"/>
      <x v="14"/>
      <x v="2"/>
      <x v="5"/>
    </i>
    <i r="3">
      <x v="10"/>
      <x v="14"/>
      <x v="3"/>
      <x v="10"/>
    </i>
    <i r="3">
      <x v="11"/>
      <x v="14"/>
      <x v="2"/>
      <x v="5"/>
    </i>
    <i r="3">
      <x v="12"/>
      <x v="14"/>
      <x v="2"/>
      <x v="5"/>
    </i>
    <i r="3">
      <x v="13"/>
      <x v="14"/>
      <x v="2"/>
      <x v="5"/>
    </i>
    <i t="default" r="1">
      <x v="9"/>
    </i>
    <i>
      <x v="5"/>
      <x v="4"/>
      <x v="14"/>
      <x v="3"/>
      <x v="14"/>
      <x v="2"/>
      <x v="5"/>
    </i>
    <i r="3">
      <x v="5"/>
      <x v="14"/>
      <x v="2"/>
      <x v="11"/>
    </i>
    <i r="3">
      <x v="6"/>
      <x v="14"/>
      <x v="2"/>
      <x v="5"/>
    </i>
    <i r="3">
      <x v="14"/>
      <x v="13"/>
      <x v="6"/>
      <x v="14"/>
    </i>
    <i t="default" r="1">
      <x v="4"/>
    </i>
    <i>
      <x v="6"/>
      <x v="2"/>
      <x v="15"/>
      <x/>
      <x v="14"/>
      <x v="2"/>
      <x v="5"/>
    </i>
    <i r="3">
      <x v="10"/>
      <x v="14"/>
      <x v="2"/>
      <x v="5"/>
    </i>
    <i r="3">
      <x v="12"/>
      <x v="14"/>
      <x/>
      <x v="9"/>
    </i>
    <i t="default" r="1">
      <x v="2"/>
    </i>
    <i>
      <x v="7"/>
      <x v="5"/>
      <x v="3"/>
      <x v="3"/>
      <x v="14"/>
      <x v="2"/>
      <x v="5"/>
    </i>
    <i r="3">
      <x v="6"/>
      <x v="14"/>
      <x v="2"/>
      <x v="5"/>
    </i>
    <i r="3">
      <x v="9"/>
      <x v="14"/>
      <x v="2"/>
      <x v="11"/>
    </i>
    <i r="3">
      <x v="13"/>
      <x v="14"/>
      <x v="2"/>
      <x v="5"/>
    </i>
    <i t="default" r="1">
      <x v="5"/>
    </i>
    <i>
      <x v="8"/>
      <x v="8"/>
      <x v="17"/>
      <x/>
      <x v="14"/>
      <x v="2"/>
      <x v="5"/>
    </i>
    <i r="3">
      <x v="3"/>
      <x v="14"/>
      <x v="2"/>
      <x v="5"/>
    </i>
    <i r="6">
      <x v="11"/>
    </i>
    <i r="3">
      <x v="4"/>
      <x v="14"/>
      <x v="2"/>
      <x v="5"/>
    </i>
    <i r="3">
      <x v="6"/>
      <x v="14"/>
      <x v="2"/>
      <x v="5"/>
    </i>
    <i r="2">
      <x v="26"/>
      <x v="14"/>
      <x v="9"/>
      <x v="4"/>
      <x/>
    </i>
    <i t="default" r="1">
      <x v="8"/>
    </i>
    <i>
      <x v="9"/>
      <x v="7"/>
      <x/>
      <x/>
      <x v="14"/>
      <x/>
      <x v="9"/>
    </i>
    <i r="2">
      <x v="27"/>
      <x v="14"/>
      <x v="9"/>
      <x v="4"/>
      <x/>
    </i>
    <i t="default" r="1">
      <x v="7"/>
    </i>
    <i>
      <x v="10"/>
      <x v="11"/>
      <x v="23"/>
      <x v="9"/>
      <x v="14"/>
      <x v="2"/>
      <x v="3"/>
    </i>
    <i t="default" r="1">
      <x v="11"/>
    </i>
    <i t="grand">
      <x/>
    </i>
  </rowItems>
  <colFields count="1">
    <field x="-2"/>
  </colFields>
  <colItems count="5">
    <i>
      <x/>
    </i>
    <i i="1">
      <x v="1"/>
    </i>
    <i i="2">
      <x v="2"/>
    </i>
    <i i="3">
      <x v="3"/>
    </i>
    <i i="4">
      <x v="4"/>
    </i>
  </colItems>
  <dataFields count="5">
    <dataField name="Time " fld="20" baseField="15" baseItem="5"/>
    <dataField name="Base PC" fld="23" baseField="15" baseItem="5" numFmtId="4"/>
    <dataField name="Csl Base Fees" fld="38" baseField="0" baseItem="0"/>
    <dataField name=" Other Disbs" fld="43" baseField="15" baseItem="5"/>
    <dataField name=" Total Base Costs" fld="47" baseField="15" baseItem="9"/>
  </dataFields>
  <formats count="463">
    <format dxfId="19452">
      <pivotArea field="-2" type="button" dataOnly="0" labelOnly="1" outline="0" axis="axisCol" fieldPosition="0"/>
    </format>
    <format dxfId="19451">
      <pivotArea type="topRight" dataOnly="0" labelOnly="1" outline="0" fieldPosition="0"/>
    </format>
    <format dxfId="19450">
      <pivotArea dataOnly="0" labelOnly="1" outline="0" fieldPosition="0">
        <references count="1">
          <reference field="4294967294" count="3">
            <x v="0"/>
            <x v="1"/>
            <x v="2"/>
          </reference>
        </references>
      </pivotArea>
    </format>
    <format dxfId="19449">
      <pivotArea outline="0" collapsedLevelsAreSubtotals="1" fieldPosition="0">
        <references count="1">
          <reference field="4294967294" count="1" selected="0">
            <x v="1"/>
          </reference>
        </references>
      </pivotArea>
    </format>
    <format dxfId="19448">
      <pivotArea outline="0" collapsedLevelsAreSubtotals="1" fieldPosition="0"/>
    </format>
    <format dxfId="19447">
      <pivotArea field="-2" type="button" dataOnly="0" labelOnly="1" outline="0" axis="axisCol" fieldPosition="0"/>
    </format>
    <format dxfId="19446">
      <pivotArea type="topRight" dataOnly="0" labelOnly="1" outline="0" fieldPosition="0"/>
    </format>
    <format dxfId="19445">
      <pivotArea dataOnly="0" labelOnly="1" outline="0" fieldPosition="0">
        <references count="1">
          <reference field="4294967294" count="3">
            <x v="0"/>
            <x v="1"/>
            <x v="2"/>
          </reference>
        </references>
      </pivotArea>
    </format>
    <format dxfId="19444">
      <pivotArea type="all" dataOnly="0" outline="0" fieldPosition="0"/>
    </format>
    <format dxfId="19443">
      <pivotArea outline="0" collapsedLevelsAreSubtotals="1" fieldPosition="0"/>
    </format>
    <format dxfId="19442">
      <pivotArea dataOnly="0" labelOnly="1" outline="0" fieldPosition="0">
        <references count="1">
          <reference field="5" count="0"/>
        </references>
      </pivotArea>
    </format>
    <format dxfId="19441">
      <pivotArea dataOnly="0" labelOnly="1" outline="0" fieldPosition="0">
        <references count="1">
          <reference field="5" count="0" defaultSubtotal="1"/>
        </references>
      </pivotArea>
    </format>
    <format dxfId="19440">
      <pivotArea dataOnly="0" labelOnly="1" grandRow="1" outline="0" fieldPosition="0"/>
    </format>
    <format dxfId="19439">
      <pivotArea dataOnly="0" labelOnly="1" outline="0" fieldPosition="0">
        <references count="2">
          <reference field="5" count="1" selected="0">
            <x v="0"/>
          </reference>
          <reference field="6" count="2">
            <x v="10"/>
            <x v="13"/>
          </reference>
        </references>
      </pivotArea>
    </format>
    <format dxfId="19438">
      <pivotArea dataOnly="0" labelOnly="1" outline="0" fieldPosition="0">
        <references count="2">
          <reference field="5" count="1" selected="0">
            <x v="0"/>
          </reference>
          <reference field="6" count="2" defaultSubtotal="1">
            <x v="10"/>
            <x v="13"/>
          </reference>
        </references>
      </pivotArea>
    </format>
    <format dxfId="19437">
      <pivotArea dataOnly="0" labelOnly="1" outline="0" fieldPosition="0">
        <references count="2">
          <reference field="5" count="1" selected="0">
            <x v="1"/>
          </reference>
          <reference field="6" count="1">
            <x v="4"/>
          </reference>
        </references>
      </pivotArea>
    </format>
    <format dxfId="19436">
      <pivotArea dataOnly="0" labelOnly="1" outline="0" fieldPosition="0">
        <references count="2">
          <reference field="5" count="1" selected="0">
            <x v="1"/>
          </reference>
          <reference field="6" count="1" defaultSubtotal="1">
            <x v="4"/>
          </reference>
        </references>
      </pivotArea>
    </format>
    <format dxfId="19435">
      <pivotArea dataOnly="0" labelOnly="1" outline="0" fieldPosition="0">
        <references count="2">
          <reference field="5" count="1" selected="0">
            <x v="2"/>
          </reference>
          <reference field="6" count="3">
            <x v="5"/>
            <x v="6"/>
            <x v="15"/>
          </reference>
        </references>
      </pivotArea>
    </format>
    <format dxfId="19434">
      <pivotArea dataOnly="0" labelOnly="1" outline="0" fieldPosition="0">
        <references count="2">
          <reference field="5" count="1" selected="0">
            <x v="2"/>
          </reference>
          <reference field="6" count="3" defaultSubtotal="1">
            <x v="5"/>
            <x v="6"/>
            <x v="15"/>
          </reference>
        </references>
      </pivotArea>
    </format>
    <format dxfId="19433">
      <pivotArea dataOnly="0" labelOnly="1" outline="0" fieldPosition="0">
        <references count="2">
          <reference field="5" count="1" selected="0">
            <x v="3"/>
          </reference>
          <reference field="6" count="4">
            <x v="8"/>
            <x v="11"/>
            <x v="16"/>
            <x v="18"/>
          </reference>
        </references>
      </pivotArea>
    </format>
    <format dxfId="19432">
      <pivotArea dataOnly="0" labelOnly="1" outline="0" fieldPosition="0">
        <references count="2">
          <reference field="5" count="1" selected="0">
            <x v="3"/>
          </reference>
          <reference field="6" count="4" defaultSubtotal="1">
            <x v="8"/>
            <x v="11"/>
            <x v="16"/>
            <x v="18"/>
          </reference>
        </references>
      </pivotArea>
    </format>
    <format dxfId="19431">
      <pivotArea dataOnly="0" labelOnly="1" outline="0" fieldPosition="0">
        <references count="2">
          <reference field="5" count="1" selected="0">
            <x v="4"/>
          </reference>
          <reference field="6" count="2">
            <x v="12"/>
            <x v="14"/>
          </reference>
        </references>
      </pivotArea>
    </format>
    <format dxfId="19430">
      <pivotArea dataOnly="0" labelOnly="1" outline="0" fieldPosition="0">
        <references count="2">
          <reference field="5" count="1" selected="0">
            <x v="4"/>
          </reference>
          <reference field="6" count="2" defaultSubtotal="1">
            <x v="12"/>
            <x v="14"/>
          </reference>
        </references>
      </pivotArea>
    </format>
    <format dxfId="19429">
      <pivotArea dataOnly="0" labelOnly="1" outline="0" fieldPosition="0">
        <references count="2">
          <reference field="5" count="1" selected="0">
            <x v="5"/>
          </reference>
          <reference field="6" count="2">
            <x v="2"/>
            <x v="3"/>
          </reference>
        </references>
      </pivotArea>
    </format>
    <format dxfId="19428">
      <pivotArea dataOnly="0" labelOnly="1" outline="0" fieldPosition="0">
        <references count="2">
          <reference field="5" count="1" selected="0">
            <x v="5"/>
          </reference>
          <reference field="6" count="2" defaultSubtotal="1">
            <x v="2"/>
            <x v="3"/>
          </reference>
        </references>
      </pivotArea>
    </format>
    <format dxfId="19427">
      <pivotArea dataOnly="0" labelOnly="1" outline="0" fieldPosition="0">
        <references count="2">
          <reference field="5" count="1" selected="0">
            <x v="6"/>
          </reference>
          <reference field="6" count="3">
            <x v="1"/>
            <x v="9"/>
            <x v="19"/>
          </reference>
        </references>
      </pivotArea>
    </format>
    <format dxfId="19426">
      <pivotArea dataOnly="0" labelOnly="1" outline="0" fieldPosition="0">
        <references count="2">
          <reference field="5" count="1" selected="0">
            <x v="6"/>
          </reference>
          <reference field="6" count="3" defaultSubtotal="1">
            <x v="1"/>
            <x v="9"/>
            <x v="19"/>
          </reference>
        </references>
      </pivotArea>
    </format>
    <format dxfId="19425">
      <pivotArea dataOnly="0" labelOnly="1" outline="0" fieldPosition="0">
        <references count="2">
          <reference field="5" count="1" selected="0">
            <x v="7"/>
          </reference>
          <reference field="6" count="1">
            <x v="0"/>
          </reference>
        </references>
      </pivotArea>
    </format>
    <format dxfId="19424">
      <pivotArea dataOnly="0" labelOnly="1" outline="0" fieldPosition="0">
        <references count="2">
          <reference field="5" count="1" selected="0">
            <x v="7"/>
          </reference>
          <reference field="6" count="1" defaultSubtotal="1">
            <x v="0"/>
          </reference>
        </references>
      </pivotArea>
    </format>
    <format dxfId="19423">
      <pivotArea dataOnly="0" labelOnly="1" outline="0" fieldPosition="0">
        <references count="2">
          <reference field="5" count="1" selected="0">
            <x v="8"/>
          </reference>
          <reference field="6" count="2">
            <x v="7"/>
            <x v="17"/>
          </reference>
        </references>
      </pivotArea>
    </format>
    <format dxfId="19422">
      <pivotArea dataOnly="0" labelOnly="1" outline="0" fieldPosition="0">
        <references count="2">
          <reference field="5" count="1" selected="0">
            <x v="8"/>
          </reference>
          <reference field="6" count="2" defaultSubtotal="1">
            <x v="7"/>
            <x v="17"/>
          </reference>
        </references>
      </pivotArea>
    </format>
    <format dxfId="19421">
      <pivotArea dataOnly="0" labelOnly="1" outline="0" fieldPosition="0">
        <references count="2">
          <reference field="5" count="1" selected="0">
            <x v="9"/>
          </reference>
          <reference field="6" count="2">
            <x v="20"/>
            <x v="21"/>
          </reference>
        </references>
      </pivotArea>
    </format>
    <format dxfId="19420">
      <pivotArea dataOnly="0" labelOnly="1" outline="0" fieldPosition="0">
        <references count="2">
          <reference field="5" count="1" selected="0">
            <x v="9"/>
          </reference>
          <reference field="6" count="2" defaultSubtotal="1">
            <x v="20"/>
            <x v="21"/>
          </reference>
        </references>
      </pivotArea>
    </format>
    <format dxfId="19419">
      <pivotArea dataOnly="0" labelOnly="1" outline="0" fieldPosition="0">
        <references count="2">
          <reference field="5" count="1" selected="0">
            <x v="10"/>
          </reference>
          <reference field="6" count="1">
            <x v="22"/>
          </reference>
        </references>
      </pivotArea>
    </format>
    <format dxfId="19418">
      <pivotArea dataOnly="0" labelOnly="1" outline="0" fieldPosition="0">
        <references count="2">
          <reference field="5" count="1" selected="0">
            <x v="10"/>
          </reference>
          <reference field="6" count="1" defaultSubtotal="1">
            <x v="22"/>
          </reference>
        </references>
      </pivotArea>
    </format>
    <format dxfId="19417">
      <pivotArea dataOnly="0" labelOnly="1" outline="0" fieldPosition="0">
        <references count="1">
          <reference field="4294967294" count="3">
            <x v="0"/>
            <x v="1"/>
            <x v="2"/>
          </reference>
        </references>
      </pivotArea>
    </format>
    <format dxfId="19416">
      <pivotArea type="all" dataOnly="0" outline="0" fieldPosition="0"/>
    </format>
    <format dxfId="19415">
      <pivotArea outline="0" collapsedLevelsAreSubtotals="1" fieldPosition="0"/>
    </format>
    <format dxfId="19414">
      <pivotArea dataOnly="0" labelOnly="1" outline="0" fieldPosition="0">
        <references count="1">
          <reference field="5" count="0"/>
        </references>
      </pivotArea>
    </format>
    <format dxfId="19413">
      <pivotArea dataOnly="0" labelOnly="1" outline="0" fieldPosition="0">
        <references count="1">
          <reference field="5" count="0" defaultSubtotal="1"/>
        </references>
      </pivotArea>
    </format>
    <format dxfId="19412">
      <pivotArea dataOnly="0" labelOnly="1" grandRow="1" outline="0" fieldPosition="0"/>
    </format>
    <format dxfId="19411">
      <pivotArea dataOnly="0" labelOnly="1" outline="0" fieldPosition="0">
        <references count="2">
          <reference field="5" count="1" selected="0">
            <x v="0"/>
          </reference>
          <reference field="6" count="2">
            <x v="10"/>
            <x v="13"/>
          </reference>
        </references>
      </pivotArea>
    </format>
    <format dxfId="19410">
      <pivotArea dataOnly="0" labelOnly="1" outline="0" fieldPosition="0">
        <references count="2">
          <reference field="5" count="1" selected="0">
            <x v="0"/>
          </reference>
          <reference field="6" count="2" defaultSubtotal="1">
            <x v="10"/>
            <x v="13"/>
          </reference>
        </references>
      </pivotArea>
    </format>
    <format dxfId="19409">
      <pivotArea dataOnly="0" labelOnly="1" outline="0" fieldPosition="0">
        <references count="2">
          <reference field="5" count="1" selected="0">
            <x v="1"/>
          </reference>
          <reference field="6" count="1">
            <x v="4"/>
          </reference>
        </references>
      </pivotArea>
    </format>
    <format dxfId="19408">
      <pivotArea dataOnly="0" labelOnly="1" outline="0" fieldPosition="0">
        <references count="2">
          <reference field="5" count="1" selected="0">
            <x v="1"/>
          </reference>
          <reference field="6" count="1" defaultSubtotal="1">
            <x v="4"/>
          </reference>
        </references>
      </pivotArea>
    </format>
    <format dxfId="19407">
      <pivotArea dataOnly="0" labelOnly="1" outline="0" fieldPosition="0">
        <references count="2">
          <reference field="5" count="1" selected="0">
            <x v="2"/>
          </reference>
          <reference field="6" count="3">
            <x v="5"/>
            <x v="6"/>
            <x v="15"/>
          </reference>
        </references>
      </pivotArea>
    </format>
    <format dxfId="19406">
      <pivotArea dataOnly="0" labelOnly="1" outline="0" fieldPosition="0">
        <references count="2">
          <reference field="5" count="1" selected="0">
            <x v="2"/>
          </reference>
          <reference field="6" count="3" defaultSubtotal="1">
            <x v="5"/>
            <x v="6"/>
            <x v="15"/>
          </reference>
        </references>
      </pivotArea>
    </format>
    <format dxfId="19405">
      <pivotArea dataOnly="0" labelOnly="1" outline="0" fieldPosition="0">
        <references count="2">
          <reference field="5" count="1" selected="0">
            <x v="3"/>
          </reference>
          <reference field="6" count="4">
            <x v="8"/>
            <x v="11"/>
            <x v="16"/>
            <x v="18"/>
          </reference>
        </references>
      </pivotArea>
    </format>
    <format dxfId="19404">
      <pivotArea dataOnly="0" labelOnly="1" outline="0" fieldPosition="0">
        <references count="2">
          <reference field="5" count="1" selected="0">
            <x v="3"/>
          </reference>
          <reference field="6" count="4" defaultSubtotal="1">
            <x v="8"/>
            <x v="11"/>
            <x v="16"/>
            <x v="18"/>
          </reference>
        </references>
      </pivotArea>
    </format>
    <format dxfId="19403">
      <pivotArea dataOnly="0" labelOnly="1" outline="0" fieldPosition="0">
        <references count="2">
          <reference field="5" count="1" selected="0">
            <x v="4"/>
          </reference>
          <reference field="6" count="2">
            <x v="12"/>
            <x v="14"/>
          </reference>
        </references>
      </pivotArea>
    </format>
    <format dxfId="19402">
      <pivotArea dataOnly="0" labelOnly="1" outline="0" fieldPosition="0">
        <references count="2">
          <reference field="5" count="1" selected="0">
            <x v="4"/>
          </reference>
          <reference field="6" count="2" defaultSubtotal="1">
            <x v="12"/>
            <x v="14"/>
          </reference>
        </references>
      </pivotArea>
    </format>
    <format dxfId="19401">
      <pivotArea dataOnly="0" labelOnly="1" outline="0" fieldPosition="0">
        <references count="2">
          <reference field="5" count="1" selected="0">
            <x v="5"/>
          </reference>
          <reference field="6" count="2">
            <x v="2"/>
            <x v="3"/>
          </reference>
        </references>
      </pivotArea>
    </format>
    <format dxfId="19400">
      <pivotArea dataOnly="0" labelOnly="1" outline="0" fieldPosition="0">
        <references count="2">
          <reference field="5" count="1" selected="0">
            <x v="5"/>
          </reference>
          <reference field="6" count="2" defaultSubtotal="1">
            <x v="2"/>
            <x v="3"/>
          </reference>
        </references>
      </pivotArea>
    </format>
    <format dxfId="19399">
      <pivotArea dataOnly="0" labelOnly="1" outline="0" fieldPosition="0">
        <references count="2">
          <reference field="5" count="1" selected="0">
            <x v="6"/>
          </reference>
          <reference field="6" count="3">
            <x v="1"/>
            <x v="9"/>
            <x v="19"/>
          </reference>
        </references>
      </pivotArea>
    </format>
    <format dxfId="19398">
      <pivotArea dataOnly="0" labelOnly="1" outline="0" fieldPosition="0">
        <references count="2">
          <reference field="5" count="1" selected="0">
            <x v="6"/>
          </reference>
          <reference field="6" count="3" defaultSubtotal="1">
            <x v="1"/>
            <x v="9"/>
            <x v="19"/>
          </reference>
        </references>
      </pivotArea>
    </format>
    <format dxfId="19397">
      <pivotArea dataOnly="0" labelOnly="1" outline="0" fieldPosition="0">
        <references count="2">
          <reference field="5" count="1" selected="0">
            <x v="7"/>
          </reference>
          <reference field="6" count="1">
            <x v="0"/>
          </reference>
        </references>
      </pivotArea>
    </format>
    <format dxfId="19396">
      <pivotArea dataOnly="0" labelOnly="1" outline="0" fieldPosition="0">
        <references count="2">
          <reference field="5" count="1" selected="0">
            <x v="7"/>
          </reference>
          <reference field="6" count="1" defaultSubtotal="1">
            <x v="0"/>
          </reference>
        </references>
      </pivotArea>
    </format>
    <format dxfId="19395">
      <pivotArea dataOnly="0" labelOnly="1" outline="0" fieldPosition="0">
        <references count="2">
          <reference field="5" count="1" selected="0">
            <x v="8"/>
          </reference>
          <reference field="6" count="2">
            <x v="7"/>
            <x v="17"/>
          </reference>
        </references>
      </pivotArea>
    </format>
    <format dxfId="19394">
      <pivotArea dataOnly="0" labelOnly="1" outline="0" fieldPosition="0">
        <references count="2">
          <reference field="5" count="1" selected="0">
            <x v="8"/>
          </reference>
          <reference field="6" count="2" defaultSubtotal="1">
            <x v="7"/>
            <x v="17"/>
          </reference>
        </references>
      </pivotArea>
    </format>
    <format dxfId="19393">
      <pivotArea dataOnly="0" labelOnly="1" outline="0" fieldPosition="0">
        <references count="2">
          <reference field="5" count="1" selected="0">
            <x v="9"/>
          </reference>
          <reference field="6" count="2">
            <x v="20"/>
            <x v="21"/>
          </reference>
        </references>
      </pivotArea>
    </format>
    <format dxfId="19392">
      <pivotArea dataOnly="0" labelOnly="1" outline="0" fieldPosition="0">
        <references count="2">
          <reference field="5" count="1" selected="0">
            <x v="9"/>
          </reference>
          <reference field="6" count="2" defaultSubtotal="1">
            <x v="20"/>
            <x v="21"/>
          </reference>
        </references>
      </pivotArea>
    </format>
    <format dxfId="19391">
      <pivotArea dataOnly="0" labelOnly="1" outline="0" fieldPosition="0">
        <references count="2">
          <reference field="5" count="1" selected="0">
            <x v="10"/>
          </reference>
          <reference field="6" count="1">
            <x v="22"/>
          </reference>
        </references>
      </pivotArea>
    </format>
    <format dxfId="19390">
      <pivotArea dataOnly="0" labelOnly="1" outline="0" fieldPosition="0">
        <references count="2">
          <reference field="5" count="1" selected="0">
            <x v="10"/>
          </reference>
          <reference field="6" count="1" defaultSubtotal="1">
            <x v="22"/>
          </reference>
        </references>
      </pivotArea>
    </format>
    <format dxfId="19389">
      <pivotArea dataOnly="0" labelOnly="1" outline="0" fieldPosition="0">
        <references count="1">
          <reference field="4294967294" count="3">
            <x v="0"/>
            <x v="1"/>
            <x v="2"/>
          </reference>
        </references>
      </pivotArea>
    </format>
    <format dxfId="19388">
      <pivotArea type="all" dataOnly="0" outline="0" fieldPosition="0"/>
    </format>
    <format dxfId="19387">
      <pivotArea outline="0" collapsedLevelsAreSubtotals="1" fieldPosition="0"/>
    </format>
    <format dxfId="19386">
      <pivotArea dataOnly="0" labelOnly="1" outline="0" fieldPosition="0">
        <references count="1">
          <reference field="5" count="0"/>
        </references>
      </pivotArea>
    </format>
    <format dxfId="19385">
      <pivotArea dataOnly="0" labelOnly="1" outline="0" fieldPosition="0">
        <references count="1">
          <reference field="5" count="0" defaultSubtotal="1"/>
        </references>
      </pivotArea>
    </format>
    <format dxfId="19384">
      <pivotArea dataOnly="0" labelOnly="1" grandRow="1" outline="0" fieldPosition="0"/>
    </format>
    <format dxfId="19383">
      <pivotArea dataOnly="0" labelOnly="1" outline="0" fieldPosition="0">
        <references count="2">
          <reference field="5" count="1" selected="0">
            <x v="0"/>
          </reference>
          <reference field="6" count="2">
            <x v="10"/>
            <x v="13"/>
          </reference>
        </references>
      </pivotArea>
    </format>
    <format dxfId="19382">
      <pivotArea dataOnly="0" labelOnly="1" outline="0" fieldPosition="0">
        <references count="2">
          <reference field="5" count="1" selected="0">
            <x v="0"/>
          </reference>
          <reference field="6" count="2" defaultSubtotal="1">
            <x v="10"/>
            <x v="13"/>
          </reference>
        </references>
      </pivotArea>
    </format>
    <format dxfId="19381">
      <pivotArea dataOnly="0" labelOnly="1" outline="0" fieldPosition="0">
        <references count="2">
          <reference field="5" count="1" selected="0">
            <x v="1"/>
          </reference>
          <reference field="6" count="1">
            <x v="4"/>
          </reference>
        </references>
      </pivotArea>
    </format>
    <format dxfId="19380">
      <pivotArea dataOnly="0" labelOnly="1" outline="0" fieldPosition="0">
        <references count="2">
          <reference field="5" count="1" selected="0">
            <x v="1"/>
          </reference>
          <reference field="6" count="1" defaultSubtotal="1">
            <x v="4"/>
          </reference>
        </references>
      </pivotArea>
    </format>
    <format dxfId="19379">
      <pivotArea dataOnly="0" labelOnly="1" outline="0" fieldPosition="0">
        <references count="2">
          <reference field="5" count="1" selected="0">
            <x v="2"/>
          </reference>
          <reference field="6" count="3">
            <x v="5"/>
            <x v="6"/>
            <x v="15"/>
          </reference>
        </references>
      </pivotArea>
    </format>
    <format dxfId="19378">
      <pivotArea dataOnly="0" labelOnly="1" outline="0" fieldPosition="0">
        <references count="2">
          <reference field="5" count="1" selected="0">
            <x v="2"/>
          </reference>
          <reference field="6" count="3" defaultSubtotal="1">
            <x v="5"/>
            <x v="6"/>
            <x v="15"/>
          </reference>
        </references>
      </pivotArea>
    </format>
    <format dxfId="19377">
      <pivotArea dataOnly="0" labelOnly="1" outline="0" fieldPosition="0">
        <references count="2">
          <reference field="5" count="1" selected="0">
            <x v="3"/>
          </reference>
          <reference field="6" count="4">
            <x v="8"/>
            <x v="11"/>
            <x v="16"/>
            <x v="18"/>
          </reference>
        </references>
      </pivotArea>
    </format>
    <format dxfId="19376">
      <pivotArea dataOnly="0" labelOnly="1" outline="0" fieldPosition="0">
        <references count="2">
          <reference field="5" count="1" selected="0">
            <x v="3"/>
          </reference>
          <reference field="6" count="4" defaultSubtotal="1">
            <x v="8"/>
            <x v="11"/>
            <x v="16"/>
            <x v="18"/>
          </reference>
        </references>
      </pivotArea>
    </format>
    <format dxfId="19375">
      <pivotArea dataOnly="0" labelOnly="1" outline="0" fieldPosition="0">
        <references count="2">
          <reference field="5" count="1" selected="0">
            <x v="4"/>
          </reference>
          <reference field="6" count="2">
            <x v="12"/>
            <x v="14"/>
          </reference>
        </references>
      </pivotArea>
    </format>
    <format dxfId="19374">
      <pivotArea dataOnly="0" labelOnly="1" outline="0" fieldPosition="0">
        <references count="2">
          <reference field="5" count="1" selected="0">
            <x v="4"/>
          </reference>
          <reference field="6" count="2" defaultSubtotal="1">
            <x v="12"/>
            <x v="14"/>
          </reference>
        </references>
      </pivotArea>
    </format>
    <format dxfId="19373">
      <pivotArea dataOnly="0" labelOnly="1" outline="0" fieldPosition="0">
        <references count="2">
          <reference field="5" count="1" selected="0">
            <x v="5"/>
          </reference>
          <reference field="6" count="2">
            <x v="2"/>
            <x v="3"/>
          </reference>
        </references>
      </pivotArea>
    </format>
    <format dxfId="19372">
      <pivotArea dataOnly="0" labelOnly="1" outline="0" fieldPosition="0">
        <references count="2">
          <reference field="5" count="1" selected="0">
            <x v="5"/>
          </reference>
          <reference field="6" count="2" defaultSubtotal="1">
            <x v="2"/>
            <x v="3"/>
          </reference>
        </references>
      </pivotArea>
    </format>
    <format dxfId="19371">
      <pivotArea dataOnly="0" labelOnly="1" outline="0" fieldPosition="0">
        <references count="2">
          <reference field="5" count="1" selected="0">
            <x v="6"/>
          </reference>
          <reference field="6" count="3">
            <x v="1"/>
            <x v="9"/>
            <x v="19"/>
          </reference>
        </references>
      </pivotArea>
    </format>
    <format dxfId="19370">
      <pivotArea dataOnly="0" labelOnly="1" outline="0" fieldPosition="0">
        <references count="2">
          <reference field="5" count="1" selected="0">
            <x v="6"/>
          </reference>
          <reference field="6" count="3" defaultSubtotal="1">
            <x v="1"/>
            <x v="9"/>
            <x v="19"/>
          </reference>
        </references>
      </pivotArea>
    </format>
    <format dxfId="19369">
      <pivotArea dataOnly="0" labelOnly="1" outline="0" fieldPosition="0">
        <references count="2">
          <reference field="5" count="1" selected="0">
            <x v="7"/>
          </reference>
          <reference field="6" count="1">
            <x v="0"/>
          </reference>
        </references>
      </pivotArea>
    </format>
    <format dxfId="19368">
      <pivotArea dataOnly="0" labelOnly="1" outline="0" fieldPosition="0">
        <references count="2">
          <reference field="5" count="1" selected="0">
            <x v="7"/>
          </reference>
          <reference field="6" count="1" defaultSubtotal="1">
            <x v="0"/>
          </reference>
        </references>
      </pivotArea>
    </format>
    <format dxfId="19367">
      <pivotArea dataOnly="0" labelOnly="1" outline="0" fieldPosition="0">
        <references count="2">
          <reference field="5" count="1" selected="0">
            <x v="8"/>
          </reference>
          <reference field="6" count="2">
            <x v="7"/>
            <x v="17"/>
          </reference>
        </references>
      </pivotArea>
    </format>
    <format dxfId="19366">
      <pivotArea dataOnly="0" labelOnly="1" outline="0" fieldPosition="0">
        <references count="2">
          <reference field="5" count="1" selected="0">
            <x v="8"/>
          </reference>
          <reference field="6" count="2" defaultSubtotal="1">
            <x v="7"/>
            <x v="17"/>
          </reference>
        </references>
      </pivotArea>
    </format>
    <format dxfId="19365">
      <pivotArea dataOnly="0" labelOnly="1" outline="0" fieldPosition="0">
        <references count="2">
          <reference field="5" count="1" selected="0">
            <x v="9"/>
          </reference>
          <reference field="6" count="2">
            <x v="20"/>
            <x v="21"/>
          </reference>
        </references>
      </pivotArea>
    </format>
    <format dxfId="19364">
      <pivotArea dataOnly="0" labelOnly="1" outline="0" fieldPosition="0">
        <references count="2">
          <reference field="5" count="1" selected="0">
            <x v="9"/>
          </reference>
          <reference field="6" count="2" defaultSubtotal="1">
            <x v="20"/>
            <x v="21"/>
          </reference>
        </references>
      </pivotArea>
    </format>
    <format dxfId="19363">
      <pivotArea dataOnly="0" labelOnly="1" outline="0" fieldPosition="0">
        <references count="2">
          <reference field="5" count="1" selected="0">
            <x v="10"/>
          </reference>
          <reference field="6" count="1">
            <x v="22"/>
          </reference>
        </references>
      </pivotArea>
    </format>
    <format dxfId="19362">
      <pivotArea dataOnly="0" labelOnly="1" outline="0" fieldPosition="0">
        <references count="2">
          <reference field="5" count="1" selected="0">
            <x v="10"/>
          </reference>
          <reference field="6" count="1" defaultSubtotal="1">
            <x v="22"/>
          </reference>
        </references>
      </pivotArea>
    </format>
    <format dxfId="19361">
      <pivotArea dataOnly="0" labelOnly="1" outline="0" fieldPosition="0">
        <references count="1">
          <reference field="4294967294" count="3">
            <x v="0"/>
            <x v="1"/>
            <x v="2"/>
          </reference>
        </references>
      </pivotArea>
    </format>
    <format dxfId="19360">
      <pivotArea dataOnly="0" labelOnly="1" outline="0" fieldPosition="0">
        <references count="1">
          <reference field="4294967294" count="3">
            <x v="0"/>
            <x v="1"/>
            <x v="2"/>
          </reference>
        </references>
      </pivotArea>
    </format>
    <format dxfId="19359">
      <pivotArea type="all" dataOnly="0" outline="0" fieldPosition="0"/>
    </format>
    <format dxfId="19358">
      <pivotArea outline="0" collapsedLevelsAreSubtotals="1" fieldPosition="0"/>
    </format>
    <format dxfId="19357">
      <pivotArea dataOnly="0" labelOnly="1" outline="0" fieldPosition="0">
        <references count="1">
          <reference field="5" count="0"/>
        </references>
      </pivotArea>
    </format>
    <format dxfId="19356">
      <pivotArea dataOnly="0" labelOnly="1" outline="0" fieldPosition="0">
        <references count="1">
          <reference field="5" count="0" defaultSubtotal="1"/>
        </references>
      </pivotArea>
    </format>
    <format dxfId="19355">
      <pivotArea dataOnly="0" labelOnly="1" grandRow="1" outline="0" fieldPosition="0"/>
    </format>
    <format dxfId="19354">
      <pivotArea dataOnly="0" labelOnly="1" outline="0" fieldPosition="0">
        <references count="2">
          <reference field="5" count="1" selected="0">
            <x v="0"/>
          </reference>
          <reference field="6" count="2">
            <x v="10"/>
            <x v="13"/>
          </reference>
        </references>
      </pivotArea>
    </format>
    <format dxfId="19353">
      <pivotArea dataOnly="0" labelOnly="1" outline="0" fieldPosition="0">
        <references count="2">
          <reference field="5" count="1" selected="0">
            <x v="0"/>
          </reference>
          <reference field="6" count="2" defaultSubtotal="1">
            <x v="10"/>
            <x v="13"/>
          </reference>
        </references>
      </pivotArea>
    </format>
    <format dxfId="19352">
      <pivotArea dataOnly="0" labelOnly="1" outline="0" fieldPosition="0">
        <references count="2">
          <reference field="5" count="1" selected="0">
            <x v="1"/>
          </reference>
          <reference field="6" count="1">
            <x v="4"/>
          </reference>
        </references>
      </pivotArea>
    </format>
    <format dxfId="19351">
      <pivotArea dataOnly="0" labelOnly="1" outline="0" fieldPosition="0">
        <references count="2">
          <reference field="5" count="1" selected="0">
            <x v="1"/>
          </reference>
          <reference field="6" count="1" defaultSubtotal="1">
            <x v="4"/>
          </reference>
        </references>
      </pivotArea>
    </format>
    <format dxfId="19350">
      <pivotArea dataOnly="0" labelOnly="1" outline="0" fieldPosition="0">
        <references count="2">
          <reference field="5" count="1" selected="0">
            <x v="2"/>
          </reference>
          <reference field="6" count="3">
            <x v="5"/>
            <x v="6"/>
            <x v="15"/>
          </reference>
        </references>
      </pivotArea>
    </format>
    <format dxfId="19349">
      <pivotArea dataOnly="0" labelOnly="1" outline="0" fieldPosition="0">
        <references count="2">
          <reference field="5" count="1" selected="0">
            <x v="2"/>
          </reference>
          <reference field="6" count="3" defaultSubtotal="1">
            <x v="5"/>
            <x v="6"/>
            <x v="15"/>
          </reference>
        </references>
      </pivotArea>
    </format>
    <format dxfId="19348">
      <pivotArea dataOnly="0" labelOnly="1" outline="0" fieldPosition="0">
        <references count="2">
          <reference field="5" count="1" selected="0">
            <x v="3"/>
          </reference>
          <reference field="6" count="4">
            <x v="8"/>
            <x v="11"/>
            <x v="16"/>
            <x v="18"/>
          </reference>
        </references>
      </pivotArea>
    </format>
    <format dxfId="19347">
      <pivotArea dataOnly="0" labelOnly="1" outline="0" fieldPosition="0">
        <references count="2">
          <reference field="5" count="1" selected="0">
            <x v="3"/>
          </reference>
          <reference field="6" count="4" defaultSubtotal="1">
            <x v="8"/>
            <x v="11"/>
            <x v="16"/>
            <x v="18"/>
          </reference>
        </references>
      </pivotArea>
    </format>
    <format dxfId="19346">
      <pivotArea dataOnly="0" labelOnly="1" outline="0" fieldPosition="0">
        <references count="2">
          <reference field="5" count="1" selected="0">
            <x v="4"/>
          </reference>
          <reference field="6" count="2">
            <x v="12"/>
            <x v="14"/>
          </reference>
        </references>
      </pivotArea>
    </format>
    <format dxfId="19345">
      <pivotArea dataOnly="0" labelOnly="1" outline="0" fieldPosition="0">
        <references count="2">
          <reference field="5" count="1" selected="0">
            <x v="4"/>
          </reference>
          <reference field="6" count="2" defaultSubtotal="1">
            <x v="12"/>
            <x v="14"/>
          </reference>
        </references>
      </pivotArea>
    </format>
    <format dxfId="19344">
      <pivotArea dataOnly="0" labelOnly="1" outline="0" fieldPosition="0">
        <references count="2">
          <reference field="5" count="1" selected="0">
            <x v="5"/>
          </reference>
          <reference field="6" count="2">
            <x v="2"/>
            <x v="3"/>
          </reference>
        </references>
      </pivotArea>
    </format>
    <format dxfId="19343">
      <pivotArea dataOnly="0" labelOnly="1" outline="0" fieldPosition="0">
        <references count="2">
          <reference field="5" count="1" selected="0">
            <x v="5"/>
          </reference>
          <reference field="6" count="2" defaultSubtotal="1">
            <x v="2"/>
            <x v="3"/>
          </reference>
        </references>
      </pivotArea>
    </format>
    <format dxfId="19342">
      <pivotArea dataOnly="0" labelOnly="1" outline="0" fieldPosition="0">
        <references count="2">
          <reference field="5" count="1" selected="0">
            <x v="6"/>
          </reference>
          <reference field="6" count="3">
            <x v="1"/>
            <x v="9"/>
            <x v="19"/>
          </reference>
        </references>
      </pivotArea>
    </format>
    <format dxfId="19341">
      <pivotArea dataOnly="0" labelOnly="1" outline="0" fieldPosition="0">
        <references count="2">
          <reference field="5" count="1" selected="0">
            <x v="6"/>
          </reference>
          <reference field="6" count="3" defaultSubtotal="1">
            <x v="1"/>
            <x v="9"/>
            <x v="19"/>
          </reference>
        </references>
      </pivotArea>
    </format>
    <format dxfId="19340">
      <pivotArea dataOnly="0" labelOnly="1" outline="0" fieldPosition="0">
        <references count="2">
          <reference field="5" count="1" selected="0">
            <x v="7"/>
          </reference>
          <reference field="6" count="1">
            <x v="0"/>
          </reference>
        </references>
      </pivotArea>
    </format>
    <format dxfId="19339">
      <pivotArea dataOnly="0" labelOnly="1" outline="0" fieldPosition="0">
        <references count="2">
          <reference field="5" count="1" selected="0">
            <x v="7"/>
          </reference>
          <reference field="6" count="1" defaultSubtotal="1">
            <x v="0"/>
          </reference>
        </references>
      </pivotArea>
    </format>
    <format dxfId="19338">
      <pivotArea dataOnly="0" labelOnly="1" outline="0" fieldPosition="0">
        <references count="2">
          <reference field="5" count="1" selected="0">
            <x v="8"/>
          </reference>
          <reference field="6" count="2">
            <x v="7"/>
            <x v="17"/>
          </reference>
        </references>
      </pivotArea>
    </format>
    <format dxfId="19337">
      <pivotArea dataOnly="0" labelOnly="1" outline="0" fieldPosition="0">
        <references count="2">
          <reference field="5" count="1" selected="0">
            <x v="8"/>
          </reference>
          <reference field="6" count="2" defaultSubtotal="1">
            <x v="7"/>
            <x v="17"/>
          </reference>
        </references>
      </pivotArea>
    </format>
    <format dxfId="19336">
      <pivotArea dataOnly="0" labelOnly="1" outline="0" fieldPosition="0">
        <references count="2">
          <reference field="5" count="1" selected="0">
            <x v="9"/>
          </reference>
          <reference field="6" count="2">
            <x v="20"/>
            <x v="21"/>
          </reference>
        </references>
      </pivotArea>
    </format>
    <format dxfId="19335">
      <pivotArea dataOnly="0" labelOnly="1" outline="0" fieldPosition="0">
        <references count="2">
          <reference field="5" count="1" selected="0">
            <x v="9"/>
          </reference>
          <reference field="6" count="2" defaultSubtotal="1">
            <x v="20"/>
            <x v="21"/>
          </reference>
        </references>
      </pivotArea>
    </format>
    <format dxfId="19334">
      <pivotArea dataOnly="0" labelOnly="1" outline="0" fieldPosition="0">
        <references count="2">
          <reference field="5" count="1" selected="0">
            <x v="10"/>
          </reference>
          <reference field="6" count="1">
            <x v="22"/>
          </reference>
        </references>
      </pivotArea>
    </format>
    <format dxfId="19333">
      <pivotArea dataOnly="0" labelOnly="1" outline="0" fieldPosition="0">
        <references count="2">
          <reference field="5" count="1" selected="0">
            <x v="10"/>
          </reference>
          <reference field="6" count="1" defaultSubtotal="1">
            <x v="22"/>
          </reference>
        </references>
      </pivotArea>
    </format>
    <format dxfId="19332">
      <pivotArea dataOnly="0" labelOnly="1" outline="0" fieldPosition="0">
        <references count="1">
          <reference field="4294967294" count="3">
            <x v="0"/>
            <x v="1"/>
            <x v="2"/>
          </reference>
        </references>
      </pivotArea>
    </format>
    <format dxfId="19331">
      <pivotArea dataOnly="0" labelOnly="1" outline="0" fieldPosition="0">
        <references count="1">
          <reference field="4294967294" count="4">
            <x v="0"/>
            <x v="1"/>
            <x v="2"/>
            <x v="3"/>
          </reference>
        </references>
      </pivotArea>
    </format>
    <format dxfId="19330">
      <pivotArea type="origin" dataOnly="0" labelOnly="1" outline="0" fieldPosition="0"/>
    </format>
    <format dxfId="19329">
      <pivotArea type="all" dataOnly="0" outline="0" fieldPosition="0"/>
    </format>
    <format dxfId="19328">
      <pivotArea outline="0" collapsedLevelsAreSubtotals="1" fieldPosition="0"/>
    </format>
    <format dxfId="19327">
      <pivotArea dataOnly="0" labelOnly="1" outline="0" fieldPosition="0">
        <references count="1">
          <reference field="52" count="0"/>
        </references>
      </pivotArea>
    </format>
    <format dxfId="19326">
      <pivotArea dataOnly="0" labelOnly="1" grandRow="1" outline="0" fieldPosition="0"/>
    </format>
    <format dxfId="19325">
      <pivotArea dataOnly="0" labelOnly="1" outline="0" fieldPosition="0">
        <references count="2">
          <reference field="5" count="1">
            <x v="12"/>
          </reference>
          <reference field="52" count="1" selected="0">
            <x v="0"/>
          </reference>
        </references>
      </pivotArea>
    </format>
    <format dxfId="19324">
      <pivotArea dataOnly="0" labelOnly="1" outline="0" fieldPosition="0">
        <references count="2">
          <reference field="5" count="1" defaultSubtotal="1">
            <x v="12"/>
          </reference>
          <reference field="52" count="1" selected="0">
            <x v="0"/>
          </reference>
        </references>
      </pivotArea>
    </format>
    <format dxfId="19323">
      <pivotArea dataOnly="0" labelOnly="1" outline="0" fieldPosition="0">
        <references count="2">
          <reference field="5" count="1">
            <x v="0"/>
          </reference>
          <reference field="52" count="1" selected="0">
            <x v="1"/>
          </reference>
        </references>
      </pivotArea>
    </format>
    <format dxfId="19322">
      <pivotArea dataOnly="0" labelOnly="1" outline="0" fieldPosition="0">
        <references count="2">
          <reference field="5" count="1" defaultSubtotal="1">
            <x v="0"/>
          </reference>
          <reference field="52" count="1" selected="0">
            <x v="1"/>
          </reference>
        </references>
      </pivotArea>
    </format>
    <format dxfId="19321">
      <pivotArea dataOnly="0" labelOnly="1" outline="0" fieldPosition="0">
        <references count="2">
          <reference field="5" count="1">
            <x v="6"/>
          </reference>
          <reference field="52" count="1" selected="0">
            <x v="2"/>
          </reference>
        </references>
      </pivotArea>
    </format>
    <format dxfId="19320">
      <pivotArea dataOnly="0" labelOnly="1" outline="0" fieldPosition="0">
        <references count="2">
          <reference field="5" count="1" defaultSubtotal="1">
            <x v="6"/>
          </reference>
          <reference field="52" count="1" selected="0">
            <x v="2"/>
          </reference>
        </references>
      </pivotArea>
    </format>
    <format dxfId="19319">
      <pivotArea dataOnly="0" labelOnly="1" outline="0" fieldPosition="0">
        <references count="2">
          <reference field="5" count="1">
            <x v="3"/>
          </reference>
          <reference field="52" count="1" selected="0">
            <x v="3"/>
          </reference>
        </references>
      </pivotArea>
    </format>
    <format dxfId="19318">
      <pivotArea dataOnly="0" labelOnly="1" outline="0" fieldPosition="0">
        <references count="2">
          <reference field="5" count="1" defaultSubtotal="1">
            <x v="3"/>
          </reference>
          <reference field="52" count="1" selected="0">
            <x v="3"/>
          </reference>
        </references>
      </pivotArea>
    </format>
    <format dxfId="19317">
      <pivotArea dataOnly="0" labelOnly="1" outline="0" fieldPosition="0">
        <references count="2">
          <reference field="5" count="1">
            <x v="9"/>
          </reference>
          <reference field="52" count="1" selected="0">
            <x v="4"/>
          </reference>
        </references>
      </pivotArea>
    </format>
    <format dxfId="19316">
      <pivotArea dataOnly="0" labelOnly="1" outline="0" fieldPosition="0">
        <references count="2">
          <reference field="5" count="1" defaultSubtotal="1">
            <x v="9"/>
          </reference>
          <reference field="52" count="1" selected="0">
            <x v="4"/>
          </reference>
        </references>
      </pivotArea>
    </format>
    <format dxfId="19315">
      <pivotArea dataOnly="0" labelOnly="1" outline="0" fieldPosition="0">
        <references count="2">
          <reference field="5" count="1">
            <x v="4"/>
          </reference>
          <reference field="52" count="1" selected="0">
            <x v="5"/>
          </reference>
        </references>
      </pivotArea>
    </format>
    <format dxfId="19314">
      <pivotArea dataOnly="0" labelOnly="1" outline="0" fieldPosition="0">
        <references count="2">
          <reference field="5" count="1" defaultSubtotal="1">
            <x v="4"/>
          </reference>
          <reference field="52" count="1" selected="0">
            <x v="5"/>
          </reference>
        </references>
      </pivotArea>
    </format>
    <format dxfId="19313">
      <pivotArea dataOnly="0" labelOnly="1" outline="0" fieldPosition="0">
        <references count="2">
          <reference field="5" count="1">
            <x v="2"/>
          </reference>
          <reference field="52" count="1" selected="0">
            <x v="6"/>
          </reference>
        </references>
      </pivotArea>
    </format>
    <format dxfId="19312">
      <pivotArea dataOnly="0" labelOnly="1" outline="0" fieldPosition="0">
        <references count="2">
          <reference field="5" count="1" defaultSubtotal="1">
            <x v="2"/>
          </reference>
          <reference field="52" count="1" selected="0">
            <x v="6"/>
          </reference>
        </references>
      </pivotArea>
    </format>
    <format dxfId="19311">
      <pivotArea dataOnly="0" labelOnly="1" outline="0" fieldPosition="0">
        <references count="2">
          <reference field="5" count="1">
            <x v="5"/>
          </reference>
          <reference field="52" count="1" selected="0">
            <x v="7"/>
          </reference>
        </references>
      </pivotArea>
    </format>
    <format dxfId="19310">
      <pivotArea dataOnly="0" labelOnly="1" outline="0" fieldPosition="0">
        <references count="2">
          <reference field="5" count="1" defaultSubtotal="1">
            <x v="5"/>
          </reference>
          <reference field="52" count="1" selected="0">
            <x v="7"/>
          </reference>
        </references>
      </pivotArea>
    </format>
    <format dxfId="19309">
      <pivotArea dataOnly="0" labelOnly="1" outline="0" fieldPosition="0">
        <references count="2">
          <reference field="5" count="1">
            <x v="8"/>
          </reference>
          <reference field="52" count="1" selected="0">
            <x v="8"/>
          </reference>
        </references>
      </pivotArea>
    </format>
    <format dxfId="19308">
      <pivotArea dataOnly="0" labelOnly="1" outline="0" fieldPosition="0">
        <references count="2">
          <reference field="5" count="1" defaultSubtotal="1">
            <x v="8"/>
          </reference>
          <reference field="52" count="1" selected="0">
            <x v="8"/>
          </reference>
        </references>
      </pivotArea>
    </format>
    <format dxfId="19307">
      <pivotArea dataOnly="0" labelOnly="1" outline="0" fieldPosition="0">
        <references count="2">
          <reference field="5" count="1">
            <x v="7"/>
          </reference>
          <reference field="52" count="1" selected="0">
            <x v="9"/>
          </reference>
        </references>
      </pivotArea>
    </format>
    <format dxfId="19306">
      <pivotArea dataOnly="0" labelOnly="1" outline="0" fieldPosition="0">
        <references count="2">
          <reference field="5" count="1" defaultSubtotal="1">
            <x v="7"/>
          </reference>
          <reference field="52" count="1" selected="0">
            <x v="9"/>
          </reference>
        </references>
      </pivotArea>
    </format>
    <format dxfId="19305">
      <pivotArea dataOnly="0" labelOnly="1" outline="0" fieldPosition="0">
        <references count="2">
          <reference field="5" count="1">
            <x v="11"/>
          </reference>
          <reference field="52" count="1" selected="0">
            <x v="10"/>
          </reference>
        </references>
      </pivotArea>
    </format>
    <format dxfId="19304">
      <pivotArea dataOnly="0" labelOnly="1" outline="0" fieldPosition="0">
        <references count="2">
          <reference field="5" count="1" defaultSubtotal="1">
            <x v="11"/>
          </reference>
          <reference field="52" count="1" selected="0">
            <x v="10"/>
          </reference>
        </references>
      </pivotArea>
    </format>
    <format dxfId="19303">
      <pivotArea dataOnly="0" labelOnly="1" outline="0" fieldPosition="0">
        <references count="3">
          <reference field="5" count="1" selected="0">
            <x v="12"/>
          </reference>
          <reference field="6" count="2">
            <x v="24"/>
            <x v="25"/>
          </reference>
          <reference field="52" count="1" selected="0">
            <x v="0"/>
          </reference>
        </references>
      </pivotArea>
    </format>
    <format dxfId="19302">
      <pivotArea dataOnly="0" labelOnly="1" outline="0" fieldPosition="0">
        <references count="3">
          <reference field="5" count="1" selected="0">
            <x v="0"/>
          </reference>
          <reference field="6" count="1">
            <x v="13"/>
          </reference>
          <reference field="52" count="1" selected="0">
            <x v="1"/>
          </reference>
        </references>
      </pivotArea>
    </format>
    <format dxfId="19301">
      <pivotArea dataOnly="0" labelOnly="1" outline="0" fieldPosition="0">
        <references count="3">
          <reference field="5" count="1" selected="0">
            <x v="6"/>
          </reference>
          <reference field="6" count="1">
            <x v="9"/>
          </reference>
          <reference field="52" count="1" selected="0">
            <x v="2"/>
          </reference>
        </references>
      </pivotArea>
    </format>
    <format dxfId="19300">
      <pivotArea dataOnly="0" labelOnly="1" outline="0" fieldPosition="0">
        <references count="3">
          <reference field="5" count="1" selected="0">
            <x v="3"/>
          </reference>
          <reference field="6" count="1">
            <x v="16"/>
          </reference>
          <reference field="52" count="1" selected="0">
            <x v="3"/>
          </reference>
        </references>
      </pivotArea>
    </format>
    <format dxfId="19299">
      <pivotArea dataOnly="0" labelOnly="1" outline="0" fieldPosition="0">
        <references count="3">
          <reference field="5" count="1" selected="0">
            <x v="9"/>
          </reference>
          <reference field="6" count="1">
            <x v="21"/>
          </reference>
          <reference field="52" count="1" selected="0">
            <x v="4"/>
          </reference>
        </references>
      </pivotArea>
    </format>
    <format dxfId="19298">
      <pivotArea dataOnly="0" labelOnly="1" outline="0" fieldPosition="0">
        <references count="3">
          <reference field="5" count="1" selected="0">
            <x v="4"/>
          </reference>
          <reference field="6" count="1">
            <x v="14"/>
          </reference>
          <reference field="52" count="1" selected="0">
            <x v="5"/>
          </reference>
        </references>
      </pivotArea>
    </format>
    <format dxfId="19297">
      <pivotArea dataOnly="0" labelOnly="1" outline="0" fieldPosition="0">
        <references count="3">
          <reference field="5" count="1" selected="0">
            <x v="2"/>
          </reference>
          <reference field="6" count="1">
            <x v="15"/>
          </reference>
          <reference field="52" count="1" selected="0">
            <x v="6"/>
          </reference>
        </references>
      </pivotArea>
    </format>
    <format dxfId="19296">
      <pivotArea dataOnly="0" labelOnly="1" outline="0" fieldPosition="0">
        <references count="3">
          <reference field="5" count="1" selected="0">
            <x v="5"/>
          </reference>
          <reference field="6" count="1">
            <x v="3"/>
          </reference>
          <reference field="52" count="1" selected="0">
            <x v="7"/>
          </reference>
        </references>
      </pivotArea>
    </format>
    <format dxfId="19295">
      <pivotArea dataOnly="0" labelOnly="1" outline="0" fieldPosition="0">
        <references count="3">
          <reference field="5" count="1" selected="0">
            <x v="8"/>
          </reference>
          <reference field="6" count="1">
            <x v="17"/>
          </reference>
          <reference field="52" count="1" selected="0">
            <x v="8"/>
          </reference>
        </references>
      </pivotArea>
    </format>
    <format dxfId="19294">
      <pivotArea dataOnly="0" labelOnly="1" outline="0" fieldPosition="0">
        <references count="3">
          <reference field="5" count="1" selected="0">
            <x v="7"/>
          </reference>
          <reference field="6" count="1">
            <x v="0"/>
          </reference>
          <reference field="52" count="1" selected="0">
            <x v="9"/>
          </reference>
        </references>
      </pivotArea>
    </format>
    <format dxfId="19293">
      <pivotArea dataOnly="0" labelOnly="1" outline="0" fieldPosition="0">
        <references count="3">
          <reference field="5" count="1" selected="0">
            <x v="11"/>
          </reference>
          <reference field="6" count="1">
            <x v="23"/>
          </reference>
          <reference field="52" count="1" selected="0">
            <x v="10"/>
          </reference>
        </references>
      </pivotArea>
    </format>
    <format dxfId="19292">
      <pivotArea dataOnly="0" labelOnly="1" outline="0" fieldPosition="0">
        <references count="4">
          <reference field="5" count="1" selected="0">
            <x v="12"/>
          </reference>
          <reference field="6" count="1" selected="0">
            <x v="24"/>
          </reference>
          <reference field="8" count="1">
            <x v="12"/>
          </reference>
          <reference field="52" count="1" selected="0">
            <x v="0"/>
          </reference>
        </references>
      </pivotArea>
    </format>
    <format dxfId="19291">
      <pivotArea dataOnly="0" labelOnly="1" outline="0" fieldPosition="0">
        <references count="4">
          <reference field="5" count="1" selected="0">
            <x v="0"/>
          </reference>
          <reference field="6" count="1" selected="0">
            <x v="13"/>
          </reference>
          <reference field="8" count="1">
            <x v="12"/>
          </reference>
          <reference field="52" count="1" selected="0">
            <x v="1"/>
          </reference>
        </references>
      </pivotArea>
    </format>
    <format dxfId="19290">
      <pivotArea dataOnly="0" labelOnly="1" outline="0" fieldPosition="0">
        <references count="4">
          <reference field="5" count="1" selected="0">
            <x v="6"/>
          </reference>
          <reference field="6" count="1" selected="0">
            <x v="9"/>
          </reference>
          <reference field="8" count="1">
            <x v="12"/>
          </reference>
          <reference field="52" count="1" selected="0">
            <x v="2"/>
          </reference>
        </references>
      </pivotArea>
    </format>
    <format dxfId="19289">
      <pivotArea dataOnly="0" labelOnly="1" outline="0" fieldPosition="0">
        <references count="4">
          <reference field="5" count="1" selected="0">
            <x v="3"/>
          </reference>
          <reference field="6" count="1" selected="0">
            <x v="16"/>
          </reference>
          <reference field="8" count="1">
            <x v="12"/>
          </reference>
          <reference field="52" count="1" selected="0">
            <x v="3"/>
          </reference>
        </references>
      </pivotArea>
    </format>
    <format dxfId="19288">
      <pivotArea dataOnly="0" labelOnly="1" outline="0" fieldPosition="0">
        <references count="4">
          <reference field="5" count="1" selected="0">
            <x v="9"/>
          </reference>
          <reference field="6" count="1" selected="0">
            <x v="21"/>
          </reference>
          <reference field="8" count="1">
            <x v="12"/>
          </reference>
          <reference field="52" count="1" selected="0">
            <x v="4"/>
          </reference>
        </references>
      </pivotArea>
    </format>
    <format dxfId="19287">
      <pivotArea dataOnly="0" labelOnly="1" outline="0" fieldPosition="0">
        <references count="4">
          <reference field="5" count="1" selected="0">
            <x v="4"/>
          </reference>
          <reference field="6" count="1" selected="0">
            <x v="14"/>
          </reference>
          <reference field="8" count="1">
            <x v="12"/>
          </reference>
          <reference field="52" count="1" selected="0">
            <x v="5"/>
          </reference>
        </references>
      </pivotArea>
    </format>
    <format dxfId="19286">
      <pivotArea dataOnly="0" labelOnly="1" outline="0" fieldPosition="0">
        <references count="4">
          <reference field="5" count="1" selected="0">
            <x v="2"/>
          </reference>
          <reference field="6" count="1" selected="0">
            <x v="15"/>
          </reference>
          <reference field="8" count="1">
            <x v="12"/>
          </reference>
          <reference field="52" count="1" selected="0">
            <x v="6"/>
          </reference>
        </references>
      </pivotArea>
    </format>
    <format dxfId="19285">
      <pivotArea dataOnly="0" labelOnly="1" outline="0" fieldPosition="0">
        <references count="4">
          <reference field="5" count="1" selected="0">
            <x v="5"/>
          </reference>
          <reference field="6" count="1" selected="0">
            <x v="3"/>
          </reference>
          <reference field="8" count="1">
            <x v="12"/>
          </reference>
          <reference field="52" count="1" selected="0">
            <x v="7"/>
          </reference>
        </references>
      </pivotArea>
    </format>
    <format dxfId="19284">
      <pivotArea dataOnly="0" labelOnly="1" outline="0" fieldPosition="0">
        <references count="4">
          <reference field="5" count="1" selected="0">
            <x v="8"/>
          </reference>
          <reference field="6" count="1" selected="0">
            <x v="17"/>
          </reference>
          <reference field="8" count="1">
            <x v="12"/>
          </reference>
          <reference field="52" count="1" selected="0">
            <x v="8"/>
          </reference>
        </references>
      </pivotArea>
    </format>
    <format dxfId="19283">
      <pivotArea dataOnly="0" labelOnly="1" outline="0" fieldPosition="0">
        <references count="4">
          <reference field="5" count="1" selected="0">
            <x v="7"/>
          </reference>
          <reference field="6" count="1" selected="0">
            <x v="0"/>
          </reference>
          <reference field="8" count="2">
            <x v="9"/>
            <x v="12"/>
          </reference>
          <reference field="52" count="1" selected="0">
            <x v="9"/>
          </reference>
        </references>
      </pivotArea>
    </format>
    <format dxfId="19282">
      <pivotArea dataOnly="0" labelOnly="1" outline="0" fieldPosition="0">
        <references count="4">
          <reference field="5" count="1" selected="0">
            <x v="11"/>
          </reference>
          <reference field="6" count="1" selected="0">
            <x v="23"/>
          </reference>
          <reference field="8" count="1">
            <x v="12"/>
          </reference>
          <reference field="52" count="1" selected="0">
            <x v="10"/>
          </reference>
        </references>
      </pivotArea>
    </format>
    <format dxfId="19281">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2" count="1" selected="0">
            <x v="0"/>
          </reference>
        </references>
      </pivotArea>
    </format>
    <format dxfId="19280">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2" count="1" selected="0">
            <x v="0"/>
          </reference>
        </references>
      </pivotArea>
    </format>
    <format dxfId="19279">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2" count="1" selected="0">
            <x v="1"/>
          </reference>
        </references>
      </pivotArea>
    </format>
    <format dxfId="19278">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2" count="1" selected="0">
            <x v="2"/>
          </reference>
        </references>
      </pivotArea>
    </format>
    <format dxfId="19277">
      <pivotArea dataOnly="0" labelOnly="1" outline="0" fieldPosition="0">
        <references count="5">
          <reference field="5" count="1" selected="0">
            <x v="3"/>
          </reference>
          <reference field="6" count="1" selected="0">
            <x v="16"/>
          </reference>
          <reference field="8" count="1" selected="0">
            <x v="12"/>
          </reference>
          <reference field="15" count="1">
            <x v="9"/>
          </reference>
          <reference field="52" count="1" selected="0">
            <x v="3"/>
          </reference>
        </references>
      </pivotArea>
    </format>
    <format dxfId="19276">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2" count="1" selected="0">
            <x v="4"/>
          </reference>
        </references>
      </pivotArea>
    </format>
    <format dxfId="19275">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2" count="1" selected="0">
            <x v="5"/>
          </reference>
        </references>
      </pivotArea>
    </format>
    <format dxfId="19274">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2" count="1" selected="0">
            <x v="6"/>
          </reference>
        </references>
      </pivotArea>
    </format>
    <format dxfId="19273">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2" count="1" selected="0">
            <x v="7"/>
          </reference>
        </references>
      </pivotArea>
    </format>
    <format dxfId="19272">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2" count="1" selected="0">
            <x v="8"/>
          </reference>
        </references>
      </pivotArea>
    </format>
    <format dxfId="19271">
      <pivotArea dataOnly="0" labelOnly="1" outline="0" fieldPosition="0">
        <references count="5">
          <reference field="5" count="1" selected="0">
            <x v="7"/>
          </reference>
          <reference field="6" count="1" selected="0">
            <x v="0"/>
          </reference>
          <reference field="8" count="1" selected="0">
            <x v="9"/>
          </reference>
          <reference field="15" count="1">
            <x v="0"/>
          </reference>
          <reference field="52" count="1" selected="0">
            <x v="9"/>
          </reference>
        </references>
      </pivotArea>
    </format>
    <format dxfId="19270">
      <pivotArea dataOnly="0" labelOnly="1" outline="0" fieldPosition="0">
        <references count="5">
          <reference field="5" count="1" selected="0">
            <x v="7"/>
          </reference>
          <reference field="6" count="1" selected="0">
            <x v="0"/>
          </reference>
          <reference field="8" count="1" selected="0">
            <x v="12"/>
          </reference>
          <reference field="15" count="1">
            <x v="9"/>
          </reference>
          <reference field="52" count="1" selected="0">
            <x v="9"/>
          </reference>
        </references>
      </pivotArea>
    </format>
    <format dxfId="19269">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2" count="1" selected="0">
            <x v="10"/>
          </reference>
        </references>
      </pivotArea>
    </format>
    <format dxfId="19268">
      <pivotArea dataOnly="0" labelOnly="1" outline="0" fieldPosition="0">
        <references count="1">
          <reference field="4294967294" count="5">
            <x v="0"/>
            <x v="1"/>
            <x v="2"/>
            <x v="3"/>
            <x v="4"/>
          </reference>
        </references>
      </pivotArea>
    </format>
    <format dxfId="19267">
      <pivotArea type="all" dataOnly="0" outline="0" fieldPosition="0"/>
    </format>
    <format dxfId="19266">
      <pivotArea outline="0" collapsedLevelsAreSubtotals="1" fieldPosition="0"/>
    </format>
    <format dxfId="19265">
      <pivotArea dataOnly="0" labelOnly="1" outline="0" fieldPosition="0">
        <references count="1">
          <reference field="52" count="0"/>
        </references>
      </pivotArea>
    </format>
    <format dxfId="19264">
      <pivotArea dataOnly="0" labelOnly="1" grandRow="1" outline="0" fieldPosition="0"/>
    </format>
    <format dxfId="19263">
      <pivotArea dataOnly="0" labelOnly="1" outline="0" fieldPosition="0">
        <references count="2">
          <reference field="5" count="1">
            <x v="12"/>
          </reference>
          <reference field="52" count="1" selected="0">
            <x v="0"/>
          </reference>
        </references>
      </pivotArea>
    </format>
    <format dxfId="19262">
      <pivotArea dataOnly="0" labelOnly="1" outline="0" fieldPosition="0">
        <references count="2">
          <reference field="5" count="1" defaultSubtotal="1">
            <x v="12"/>
          </reference>
          <reference field="52" count="1" selected="0">
            <x v="0"/>
          </reference>
        </references>
      </pivotArea>
    </format>
    <format dxfId="19261">
      <pivotArea dataOnly="0" labelOnly="1" outline="0" fieldPosition="0">
        <references count="2">
          <reference field="5" count="1">
            <x v="0"/>
          </reference>
          <reference field="52" count="1" selected="0">
            <x v="1"/>
          </reference>
        </references>
      </pivotArea>
    </format>
    <format dxfId="19260">
      <pivotArea dataOnly="0" labelOnly="1" outline="0" fieldPosition="0">
        <references count="2">
          <reference field="5" count="1" defaultSubtotal="1">
            <x v="0"/>
          </reference>
          <reference field="52" count="1" selected="0">
            <x v="1"/>
          </reference>
        </references>
      </pivotArea>
    </format>
    <format dxfId="19259">
      <pivotArea dataOnly="0" labelOnly="1" outline="0" fieldPosition="0">
        <references count="2">
          <reference field="5" count="1">
            <x v="6"/>
          </reference>
          <reference field="52" count="1" selected="0">
            <x v="2"/>
          </reference>
        </references>
      </pivotArea>
    </format>
    <format dxfId="19258">
      <pivotArea dataOnly="0" labelOnly="1" outline="0" fieldPosition="0">
        <references count="2">
          <reference field="5" count="1" defaultSubtotal="1">
            <x v="6"/>
          </reference>
          <reference field="52" count="1" selected="0">
            <x v="2"/>
          </reference>
        </references>
      </pivotArea>
    </format>
    <format dxfId="19257">
      <pivotArea dataOnly="0" labelOnly="1" outline="0" fieldPosition="0">
        <references count="2">
          <reference field="5" count="1">
            <x v="3"/>
          </reference>
          <reference field="52" count="1" selected="0">
            <x v="3"/>
          </reference>
        </references>
      </pivotArea>
    </format>
    <format dxfId="19256">
      <pivotArea dataOnly="0" labelOnly="1" outline="0" fieldPosition="0">
        <references count="2">
          <reference field="5" count="1" defaultSubtotal="1">
            <x v="3"/>
          </reference>
          <reference field="52" count="1" selected="0">
            <x v="3"/>
          </reference>
        </references>
      </pivotArea>
    </format>
    <format dxfId="19255">
      <pivotArea dataOnly="0" labelOnly="1" outline="0" fieldPosition="0">
        <references count="2">
          <reference field="5" count="1">
            <x v="9"/>
          </reference>
          <reference field="52" count="1" selected="0">
            <x v="4"/>
          </reference>
        </references>
      </pivotArea>
    </format>
    <format dxfId="19254">
      <pivotArea dataOnly="0" labelOnly="1" outline="0" fieldPosition="0">
        <references count="2">
          <reference field="5" count="1" defaultSubtotal="1">
            <x v="9"/>
          </reference>
          <reference field="52" count="1" selected="0">
            <x v="4"/>
          </reference>
        </references>
      </pivotArea>
    </format>
    <format dxfId="19253">
      <pivotArea dataOnly="0" labelOnly="1" outline="0" fieldPosition="0">
        <references count="2">
          <reference field="5" count="1">
            <x v="4"/>
          </reference>
          <reference field="52" count="1" selected="0">
            <x v="5"/>
          </reference>
        </references>
      </pivotArea>
    </format>
    <format dxfId="19252">
      <pivotArea dataOnly="0" labelOnly="1" outline="0" fieldPosition="0">
        <references count="2">
          <reference field="5" count="1" defaultSubtotal="1">
            <x v="4"/>
          </reference>
          <reference field="52" count="1" selected="0">
            <x v="5"/>
          </reference>
        </references>
      </pivotArea>
    </format>
    <format dxfId="19251">
      <pivotArea dataOnly="0" labelOnly="1" outline="0" fieldPosition="0">
        <references count="2">
          <reference field="5" count="1">
            <x v="2"/>
          </reference>
          <reference field="52" count="1" selected="0">
            <x v="6"/>
          </reference>
        </references>
      </pivotArea>
    </format>
    <format dxfId="19250">
      <pivotArea dataOnly="0" labelOnly="1" outline="0" fieldPosition="0">
        <references count="2">
          <reference field="5" count="1" defaultSubtotal="1">
            <x v="2"/>
          </reference>
          <reference field="52" count="1" selected="0">
            <x v="6"/>
          </reference>
        </references>
      </pivotArea>
    </format>
    <format dxfId="19249">
      <pivotArea dataOnly="0" labelOnly="1" outline="0" fieldPosition="0">
        <references count="2">
          <reference field="5" count="1">
            <x v="5"/>
          </reference>
          <reference field="52" count="1" selected="0">
            <x v="7"/>
          </reference>
        </references>
      </pivotArea>
    </format>
    <format dxfId="19248">
      <pivotArea dataOnly="0" labelOnly="1" outline="0" fieldPosition="0">
        <references count="2">
          <reference field="5" count="1" defaultSubtotal="1">
            <x v="5"/>
          </reference>
          <reference field="52" count="1" selected="0">
            <x v="7"/>
          </reference>
        </references>
      </pivotArea>
    </format>
    <format dxfId="19247">
      <pivotArea dataOnly="0" labelOnly="1" outline="0" fieldPosition="0">
        <references count="2">
          <reference field="5" count="1">
            <x v="8"/>
          </reference>
          <reference field="52" count="1" selected="0">
            <x v="8"/>
          </reference>
        </references>
      </pivotArea>
    </format>
    <format dxfId="19246">
      <pivotArea dataOnly="0" labelOnly="1" outline="0" fieldPosition="0">
        <references count="2">
          <reference field="5" count="1" defaultSubtotal="1">
            <x v="8"/>
          </reference>
          <reference field="52" count="1" selected="0">
            <x v="8"/>
          </reference>
        </references>
      </pivotArea>
    </format>
    <format dxfId="19245">
      <pivotArea dataOnly="0" labelOnly="1" outline="0" fieldPosition="0">
        <references count="2">
          <reference field="5" count="1">
            <x v="7"/>
          </reference>
          <reference field="52" count="1" selected="0">
            <x v="9"/>
          </reference>
        </references>
      </pivotArea>
    </format>
    <format dxfId="19244">
      <pivotArea dataOnly="0" labelOnly="1" outline="0" fieldPosition="0">
        <references count="2">
          <reference field="5" count="1" defaultSubtotal="1">
            <x v="7"/>
          </reference>
          <reference field="52" count="1" selected="0">
            <x v="9"/>
          </reference>
        </references>
      </pivotArea>
    </format>
    <format dxfId="19243">
      <pivotArea dataOnly="0" labelOnly="1" outline="0" fieldPosition="0">
        <references count="2">
          <reference field="5" count="1">
            <x v="11"/>
          </reference>
          <reference field="52" count="1" selected="0">
            <x v="10"/>
          </reference>
        </references>
      </pivotArea>
    </format>
    <format dxfId="19242">
      <pivotArea dataOnly="0" labelOnly="1" outline="0" fieldPosition="0">
        <references count="2">
          <reference field="5" count="1" defaultSubtotal="1">
            <x v="11"/>
          </reference>
          <reference field="52" count="1" selected="0">
            <x v="10"/>
          </reference>
        </references>
      </pivotArea>
    </format>
    <format dxfId="19241">
      <pivotArea dataOnly="0" labelOnly="1" outline="0" fieldPosition="0">
        <references count="3">
          <reference field="5" count="1" selected="0">
            <x v="12"/>
          </reference>
          <reference field="6" count="2">
            <x v="24"/>
            <x v="25"/>
          </reference>
          <reference field="52" count="1" selected="0">
            <x v="0"/>
          </reference>
        </references>
      </pivotArea>
    </format>
    <format dxfId="19240">
      <pivotArea dataOnly="0" labelOnly="1" outline="0" fieldPosition="0">
        <references count="3">
          <reference field="5" count="1" selected="0">
            <x v="0"/>
          </reference>
          <reference field="6" count="1">
            <x v="13"/>
          </reference>
          <reference field="52" count="1" selected="0">
            <x v="1"/>
          </reference>
        </references>
      </pivotArea>
    </format>
    <format dxfId="19239">
      <pivotArea dataOnly="0" labelOnly="1" outline="0" fieldPosition="0">
        <references count="3">
          <reference field="5" count="1" selected="0">
            <x v="6"/>
          </reference>
          <reference field="6" count="1">
            <x v="9"/>
          </reference>
          <reference field="52" count="1" selected="0">
            <x v="2"/>
          </reference>
        </references>
      </pivotArea>
    </format>
    <format dxfId="19238">
      <pivotArea dataOnly="0" labelOnly="1" outline="0" fieldPosition="0">
        <references count="3">
          <reference field="5" count="1" selected="0">
            <x v="3"/>
          </reference>
          <reference field="6" count="1">
            <x v="16"/>
          </reference>
          <reference field="52" count="1" selected="0">
            <x v="3"/>
          </reference>
        </references>
      </pivotArea>
    </format>
    <format dxfId="19237">
      <pivotArea dataOnly="0" labelOnly="1" outline="0" fieldPosition="0">
        <references count="3">
          <reference field="5" count="1" selected="0">
            <x v="9"/>
          </reference>
          <reference field="6" count="1">
            <x v="21"/>
          </reference>
          <reference field="52" count="1" selected="0">
            <x v="4"/>
          </reference>
        </references>
      </pivotArea>
    </format>
    <format dxfId="19236">
      <pivotArea dataOnly="0" labelOnly="1" outline="0" fieldPosition="0">
        <references count="3">
          <reference field="5" count="1" selected="0">
            <x v="4"/>
          </reference>
          <reference field="6" count="1">
            <x v="14"/>
          </reference>
          <reference field="52" count="1" selected="0">
            <x v="5"/>
          </reference>
        </references>
      </pivotArea>
    </format>
    <format dxfId="19235">
      <pivotArea dataOnly="0" labelOnly="1" outline="0" fieldPosition="0">
        <references count="3">
          <reference field="5" count="1" selected="0">
            <x v="2"/>
          </reference>
          <reference field="6" count="1">
            <x v="15"/>
          </reference>
          <reference field="52" count="1" selected="0">
            <x v="6"/>
          </reference>
        </references>
      </pivotArea>
    </format>
    <format dxfId="19234">
      <pivotArea dataOnly="0" labelOnly="1" outline="0" fieldPosition="0">
        <references count="3">
          <reference field="5" count="1" selected="0">
            <x v="5"/>
          </reference>
          <reference field="6" count="1">
            <x v="3"/>
          </reference>
          <reference field="52" count="1" selected="0">
            <x v="7"/>
          </reference>
        </references>
      </pivotArea>
    </format>
    <format dxfId="19233">
      <pivotArea dataOnly="0" labelOnly="1" outline="0" fieldPosition="0">
        <references count="3">
          <reference field="5" count="1" selected="0">
            <x v="8"/>
          </reference>
          <reference field="6" count="1">
            <x v="17"/>
          </reference>
          <reference field="52" count="1" selected="0">
            <x v="8"/>
          </reference>
        </references>
      </pivotArea>
    </format>
    <format dxfId="19232">
      <pivotArea dataOnly="0" labelOnly="1" outline="0" fieldPosition="0">
        <references count="3">
          <reference field="5" count="1" selected="0">
            <x v="7"/>
          </reference>
          <reference field="6" count="1">
            <x v="0"/>
          </reference>
          <reference field="52" count="1" selected="0">
            <x v="9"/>
          </reference>
        </references>
      </pivotArea>
    </format>
    <format dxfId="19231">
      <pivotArea dataOnly="0" labelOnly="1" outline="0" fieldPosition="0">
        <references count="3">
          <reference field="5" count="1" selected="0">
            <x v="11"/>
          </reference>
          <reference field="6" count="1">
            <x v="23"/>
          </reference>
          <reference field="52" count="1" selected="0">
            <x v="10"/>
          </reference>
        </references>
      </pivotArea>
    </format>
    <format dxfId="19230">
      <pivotArea dataOnly="0" labelOnly="1" outline="0" fieldPosition="0">
        <references count="4">
          <reference field="5" count="1" selected="0">
            <x v="12"/>
          </reference>
          <reference field="6" count="1" selected="0">
            <x v="24"/>
          </reference>
          <reference field="8" count="1">
            <x v="12"/>
          </reference>
          <reference field="52" count="1" selected="0">
            <x v="0"/>
          </reference>
        </references>
      </pivotArea>
    </format>
    <format dxfId="19229">
      <pivotArea dataOnly="0" labelOnly="1" outline="0" fieldPosition="0">
        <references count="4">
          <reference field="5" count="1" selected="0">
            <x v="0"/>
          </reference>
          <reference field="6" count="1" selected="0">
            <x v="13"/>
          </reference>
          <reference field="8" count="1">
            <x v="12"/>
          </reference>
          <reference field="52" count="1" selected="0">
            <x v="1"/>
          </reference>
        </references>
      </pivotArea>
    </format>
    <format dxfId="19228">
      <pivotArea dataOnly="0" labelOnly="1" outline="0" fieldPosition="0">
        <references count="4">
          <reference field="5" count="1" selected="0">
            <x v="6"/>
          </reference>
          <reference field="6" count="1" selected="0">
            <x v="9"/>
          </reference>
          <reference field="8" count="1">
            <x v="12"/>
          </reference>
          <reference field="52" count="1" selected="0">
            <x v="2"/>
          </reference>
        </references>
      </pivotArea>
    </format>
    <format dxfId="19227">
      <pivotArea dataOnly="0" labelOnly="1" outline="0" fieldPosition="0">
        <references count="4">
          <reference field="5" count="1" selected="0">
            <x v="3"/>
          </reference>
          <reference field="6" count="1" selected="0">
            <x v="16"/>
          </reference>
          <reference field="8" count="1">
            <x v="12"/>
          </reference>
          <reference field="52" count="1" selected="0">
            <x v="3"/>
          </reference>
        </references>
      </pivotArea>
    </format>
    <format dxfId="19226">
      <pivotArea dataOnly="0" labelOnly="1" outline="0" fieldPosition="0">
        <references count="4">
          <reference field="5" count="1" selected="0">
            <x v="9"/>
          </reference>
          <reference field="6" count="1" selected="0">
            <x v="21"/>
          </reference>
          <reference field="8" count="1">
            <x v="12"/>
          </reference>
          <reference field="52" count="1" selected="0">
            <x v="4"/>
          </reference>
        </references>
      </pivotArea>
    </format>
    <format dxfId="19225">
      <pivotArea dataOnly="0" labelOnly="1" outline="0" fieldPosition="0">
        <references count="4">
          <reference field="5" count="1" selected="0">
            <x v="4"/>
          </reference>
          <reference field="6" count="1" selected="0">
            <x v="14"/>
          </reference>
          <reference field="8" count="1">
            <x v="12"/>
          </reference>
          <reference field="52" count="1" selected="0">
            <x v="5"/>
          </reference>
        </references>
      </pivotArea>
    </format>
    <format dxfId="19224">
      <pivotArea dataOnly="0" labelOnly="1" outline="0" fieldPosition="0">
        <references count="4">
          <reference field="5" count="1" selected="0">
            <x v="2"/>
          </reference>
          <reference field="6" count="1" selected="0">
            <x v="15"/>
          </reference>
          <reference field="8" count="1">
            <x v="12"/>
          </reference>
          <reference field="52" count="1" selected="0">
            <x v="6"/>
          </reference>
        </references>
      </pivotArea>
    </format>
    <format dxfId="19223">
      <pivotArea dataOnly="0" labelOnly="1" outline="0" fieldPosition="0">
        <references count="4">
          <reference field="5" count="1" selected="0">
            <x v="5"/>
          </reference>
          <reference field="6" count="1" selected="0">
            <x v="3"/>
          </reference>
          <reference field="8" count="1">
            <x v="12"/>
          </reference>
          <reference field="52" count="1" selected="0">
            <x v="7"/>
          </reference>
        </references>
      </pivotArea>
    </format>
    <format dxfId="19222">
      <pivotArea dataOnly="0" labelOnly="1" outline="0" fieldPosition="0">
        <references count="4">
          <reference field="5" count="1" selected="0">
            <x v="8"/>
          </reference>
          <reference field="6" count="1" selected="0">
            <x v="17"/>
          </reference>
          <reference field="8" count="1">
            <x v="12"/>
          </reference>
          <reference field="52" count="1" selected="0">
            <x v="8"/>
          </reference>
        </references>
      </pivotArea>
    </format>
    <format dxfId="19221">
      <pivotArea dataOnly="0" labelOnly="1" outline="0" fieldPosition="0">
        <references count="4">
          <reference field="5" count="1" selected="0">
            <x v="7"/>
          </reference>
          <reference field="6" count="1" selected="0">
            <x v="0"/>
          </reference>
          <reference field="8" count="2">
            <x v="9"/>
            <x v="12"/>
          </reference>
          <reference field="52" count="1" selected="0">
            <x v="9"/>
          </reference>
        </references>
      </pivotArea>
    </format>
    <format dxfId="19220">
      <pivotArea dataOnly="0" labelOnly="1" outline="0" fieldPosition="0">
        <references count="4">
          <reference field="5" count="1" selected="0">
            <x v="11"/>
          </reference>
          <reference field="6" count="1" selected="0">
            <x v="23"/>
          </reference>
          <reference field="8" count="1">
            <x v="12"/>
          </reference>
          <reference field="52" count="1" selected="0">
            <x v="10"/>
          </reference>
        </references>
      </pivotArea>
    </format>
    <format dxfId="19219">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2" count="1" selected="0">
            <x v="0"/>
          </reference>
        </references>
      </pivotArea>
    </format>
    <format dxfId="19218">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2" count="1" selected="0">
            <x v="0"/>
          </reference>
        </references>
      </pivotArea>
    </format>
    <format dxfId="19217">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2" count="1" selected="0">
            <x v="1"/>
          </reference>
        </references>
      </pivotArea>
    </format>
    <format dxfId="19216">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2" count="1" selected="0">
            <x v="2"/>
          </reference>
        </references>
      </pivotArea>
    </format>
    <format dxfId="19215">
      <pivotArea dataOnly="0" labelOnly="1" outline="0" fieldPosition="0">
        <references count="5">
          <reference field="5" count="1" selected="0">
            <x v="3"/>
          </reference>
          <reference field="6" count="1" selected="0">
            <x v="16"/>
          </reference>
          <reference field="8" count="1" selected="0">
            <x v="12"/>
          </reference>
          <reference field="15" count="1">
            <x v="9"/>
          </reference>
          <reference field="52" count="1" selected="0">
            <x v="3"/>
          </reference>
        </references>
      </pivotArea>
    </format>
    <format dxfId="19214">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2" count="1" selected="0">
            <x v="4"/>
          </reference>
        </references>
      </pivotArea>
    </format>
    <format dxfId="19213">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2" count="1" selected="0">
            <x v="5"/>
          </reference>
        </references>
      </pivotArea>
    </format>
    <format dxfId="19212">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2" count="1" selected="0">
            <x v="6"/>
          </reference>
        </references>
      </pivotArea>
    </format>
    <format dxfId="19211">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2" count="1" selected="0">
            <x v="7"/>
          </reference>
        </references>
      </pivotArea>
    </format>
    <format dxfId="19210">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2" count="1" selected="0">
            <x v="8"/>
          </reference>
        </references>
      </pivotArea>
    </format>
    <format dxfId="19209">
      <pivotArea dataOnly="0" labelOnly="1" outline="0" fieldPosition="0">
        <references count="5">
          <reference field="5" count="1" selected="0">
            <x v="7"/>
          </reference>
          <reference field="6" count="1" selected="0">
            <x v="0"/>
          </reference>
          <reference field="8" count="1" selected="0">
            <x v="9"/>
          </reference>
          <reference field="15" count="1">
            <x v="0"/>
          </reference>
          <reference field="52" count="1" selected="0">
            <x v="9"/>
          </reference>
        </references>
      </pivotArea>
    </format>
    <format dxfId="19208">
      <pivotArea dataOnly="0" labelOnly="1" outline="0" fieldPosition="0">
        <references count="5">
          <reference field="5" count="1" selected="0">
            <x v="7"/>
          </reference>
          <reference field="6" count="1" selected="0">
            <x v="0"/>
          </reference>
          <reference field="8" count="1" selected="0">
            <x v="12"/>
          </reference>
          <reference field="15" count="1">
            <x v="9"/>
          </reference>
          <reference field="52" count="1" selected="0">
            <x v="9"/>
          </reference>
        </references>
      </pivotArea>
    </format>
    <format dxfId="19207">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2" count="1" selected="0">
            <x v="10"/>
          </reference>
        </references>
      </pivotArea>
    </format>
    <format dxfId="19206">
      <pivotArea dataOnly="0" labelOnly="1" outline="0" fieldPosition="0">
        <references count="1">
          <reference field="4294967294" count="5">
            <x v="0"/>
            <x v="1"/>
            <x v="2"/>
            <x v="3"/>
            <x v="4"/>
          </reference>
        </references>
      </pivotArea>
    </format>
    <format dxfId="19205">
      <pivotArea type="all" dataOnly="0" outline="0" fieldPosition="0"/>
    </format>
    <format dxfId="19204">
      <pivotArea outline="0" collapsedLevelsAreSubtotals="1" fieldPosition="0"/>
    </format>
    <format dxfId="19203">
      <pivotArea dataOnly="0" labelOnly="1" outline="0" fieldPosition="0">
        <references count="1">
          <reference field="52" count="0"/>
        </references>
      </pivotArea>
    </format>
    <format dxfId="19202">
      <pivotArea dataOnly="0" labelOnly="1" grandRow="1" outline="0" fieldPosition="0"/>
    </format>
    <format dxfId="19201">
      <pivotArea dataOnly="0" labelOnly="1" outline="0" fieldPosition="0">
        <references count="2">
          <reference field="5" count="1">
            <x v="12"/>
          </reference>
          <reference field="52" count="1" selected="0">
            <x v="0"/>
          </reference>
        </references>
      </pivotArea>
    </format>
    <format dxfId="19200">
      <pivotArea dataOnly="0" labelOnly="1" outline="0" fieldPosition="0">
        <references count="2">
          <reference field="5" count="1" defaultSubtotal="1">
            <x v="12"/>
          </reference>
          <reference field="52" count="1" selected="0">
            <x v="0"/>
          </reference>
        </references>
      </pivotArea>
    </format>
    <format dxfId="19199">
      <pivotArea dataOnly="0" labelOnly="1" outline="0" fieldPosition="0">
        <references count="2">
          <reference field="5" count="1">
            <x v="0"/>
          </reference>
          <reference field="52" count="1" selected="0">
            <x v="1"/>
          </reference>
        </references>
      </pivotArea>
    </format>
    <format dxfId="19198">
      <pivotArea dataOnly="0" labelOnly="1" outline="0" fieldPosition="0">
        <references count="2">
          <reference field="5" count="1" defaultSubtotal="1">
            <x v="0"/>
          </reference>
          <reference field="52" count="1" selected="0">
            <x v="1"/>
          </reference>
        </references>
      </pivotArea>
    </format>
    <format dxfId="19197">
      <pivotArea dataOnly="0" labelOnly="1" outline="0" fieldPosition="0">
        <references count="2">
          <reference field="5" count="1">
            <x v="6"/>
          </reference>
          <reference field="52" count="1" selected="0">
            <x v="2"/>
          </reference>
        </references>
      </pivotArea>
    </format>
    <format dxfId="19196">
      <pivotArea dataOnly="0" labelOnly="1" outline="0" fieldPosition="0">
        <references count="2">
          <reference field="5" count="1" defaultSubtotal="1">
            <x v="6"/>
          </reference>
          <reference field="52" count="1" selected="0">
            <x v="2"/>
          </reference>
        </references>
      </pivotArea>
    </format>
    <format dxfId="19195">
      <pivotArea dataOnly="0" labelOnly="1" outline="0" fieldPosition="0">
        <references count="2">
          <reference field="5" count="1">
            <x v="3"/>
          </reference>
          <reference field="52" count="1" selected="0">
            <x v="3"/>
          </reference>
        </references>
      </pivotArea>
    </format>
    <format dxfId="19194">
      <pivotArea dataOnly="0" labelOnly="1" outline="0" fieldPosition="0">
        <references count="2">
          <reference field="5" count="1" defaultSubtotal="1">
            <x v="3"/>
          </reference>
          <reference field="52" count="1" selected="0">
            <x v="3"/>
          </reference>
        </references>
      </pivotArea>
    </format>
    <format dxfId="19193">
      <pivotArea dataOnly="0" labelOnly="1" outline="0" fieldPosition="0">
        <references count="2">
          <reference field="5" count="1">
            <x v="9"/>
          </reference>
          <reference field="52" count="1" selected="0">
            <x v="4"/>
          </reference>
        </references>
      </pivotArea>
    </format>
    <format dxfId="19192">
      <pivotArea dataOnly="0" labelOnly="1" outline="0" fieldPosition="0">
        <references count="2">
          <reference field="5" count="1" defaultSubtotal="1">
            <x v="9"/>
          </reference>
          <reference field="52" count="1" selected="0">
            <x v="4"/>
          </reference>
        </references>
      </pivotArea>
    </format>
    <format dxfId="19191">
      <pivotArea dataOnly="0" labelOnly="1" outline="0" fieldPosition="0">
        <references count="2">
          <reference field="5" count="1">
            <x v="4"/>
          </reference>
          <reference field="52" count="1" selected="0">
            <x v="5"/>
          </reference>
        </references>
      </pivotArea>
    </format>
    <format dxfId="19190">
      <pivotArea dataOnly="0" labelOnly="1" outline="0" fieldPosition="0">
        <references count="2">
          <reference field="5" count="1" defaultSubtotal="1">
            <x v="4"/>
          </reference>
          <reference field="52" count="1" selected="0">
            <x v="5"/>
          </reference>
        </references>
      </pivotArea>
    </format>
    <format dxfId="19189">
      <pivotArea dataOnly="0" labelOnly="1" outline="0" fieldPosition="0">
        <references count="2">
          <reference field="5" count="1">
            <x v="2"/>
          </reference>
          <reference field="52" count="1" selected="0">
            <x v="6"/>
          </reference>
        </references>
      </pivotArea>
    </format>
    <format dxfId="19188">
      <pivotArea dataOnly="0" labelOnly="1" outline="0" fieldPosition="0">
        <references count="2">
          <reference field="5" count="1" defaultSubtotal="1">
            <x v="2"/>
          </reference>
          <reference field="52" count="1" selected="0">
            <x v="6"/>
          </reference>
        </references>
      </pivotArea>
    </format>
    <format dxfId="19187">
      <pivotArea dataOnly="0" labelOnly="1" outline="0" fieldPosition="0">
        <references count="2">
          <reference field="5" count="1">
            <x v="5"/>
          </reference>
          <reference field="52" count="1" selected="0">
            <x v="7"/>
          </reference>
        </references>
      </pivotArea>
    </format>
    <format dxfId="19186">
      <pivotArea dataOnly="0" labelOnly="1" outline="0" fieldPosition="0">
        <references count="2">
          <reference field="5" count="1" defaultSubtotal="1">
            <x v="5"/>
          </reference>
          <reference field="52" count="1" selected="0">
            <x v="7"/>
          </reference>
        </references>
      </pivotArea>
    </format>
    <format dxfId="19185">
      <pivotArea dataOnly="0" labelOnly="1" outline="0" fieldPosition="0">
        <references count="2">
          <reference field="5" count="1">
            <x v="8"/>
          </reference>
          <reference field="52" count="1" selected="0">
            <x v="8"/>
          </reference>
        </references>
      </pivotArea>
    </format>
    <format dxfId="19184">
      <pivotArea dataOnly="0" labelOnly="1" outline="0" fieldPosition="0">
        <references count="2">
          <reference field="5" count="1" defaultSubtotal="1">
            <x v="8"/>
          </reference>
          <reference field="52" count="1" selected="0">
            <x v="8"/>
          </reference>
        </references>
      </pivotArea>
    </format>
    <format dxfId="19183">
      <pivotArea dataOnly="0" labelOnly="1" outline="0" fieldPosition="0">
        <references count="2">
          <reference field="5" count="1">
            <x v="7"/>
          </reference>
          <reference field="52" count="1" selected="0">
            <x v="9"/>
          </reference>
        </references>
      </pivotArea>
    </format>
    <format dxfId="19182">
      <pivotArea dataOnly="0" labelOnly="1" outline="0" fieldPosition="0">
        <references count="2">
          <reference field="5" count="1" defaultSubtotal="1">
            <x v="7"/>
          </reference>
          <reference field="52" count="1" selected="0">
            <x v="9"/>
          </reference>
        </references>
      </pivotArea>
    </format>
    <format dxfId="19181">
      <pivotArea dataOnly="0" labelOnly="1" outline="0" fieldPosition="0">
        <references count="2">
          <reference field="5" count="1">
            <x v="11"/>
          </reference>
          <reference field="52" count="1" selected="0">
            <x v="10"/>
          </reference>
        </references>
      </pivotArea>
    </format>
    <format dxfId="19180">
      <pivotArea dataOnly="0" labelOnly="1" outline="0" fieldPosition="0">
        <references count="2">
          <reference field="5" count="1" defaultSubtotal="1">
            <x v="11"/>
          </reference>
          <reference field="52" count="1" selected="0">
            <x v="10"/>
          </reference>
        </references>
      </pivotArea>
    </format>
    <format dxfId="19179">
      <pivotArea dataOnly="0" labelOnly="1" outline="0" fieldPosition="0">
        <references count="3">
          <reference field="5" count="1" selected="0">
            <x v="12"/>
          </reference>
          <reference field="6" count="2">
            <x v="24"/>
            <x v="25"/>
          </reference>
          <reference field="52" count="1" selected="0">
            <x v="0"/>
          </reference>
        </references>
      </pivotArea>
    </format>
    <format dxfId="19178">
      <pivotArea dataOnly="0" labelOnly="1" outline="0" fieldPosition="0">
        <references count="3">
          <reference field="5" count="1" selected="0">
            <x v="0"/>
          </reference>
          <reference field="6" count="1">
            <x v="13"/>
          </reference>
          <reference field="52" count="1" selected="0">
            <x v="1"/>
          </reference>
        </references>
      </pivotArea>
    </format>
    <format dxfId="19177">
      <pivotArea dataOnly="0" labelOnly="1" outline="0" fieldPosition="0">
        <references count="3">
          <reference field="5" count="1" selected="0">
            <x v="6"/>
          </reference>
          <reference field="6" count="1">
            <x v="9"/>
          </reference>
          <reference field="52" count="1" selected="0">
            <x v="2"/>
          </reference>
        </references>
      </pivotArea>
    </format>
    <format dxfId="19176">
      <pivotArea dataOnly="0" labelOnly="1" outline="0" fieldPosition="0">
        <references count="3">
          <reference field="5" count="1" selected="0">
            <x v="3"/>
          </reference>
          <reference field="6" count="1">
            <x v="16"/>
          </reference>
          <reference field="52" count="1" selected="0">
            <x v="3"/>
          </reference>
        </references>
      </pivotArea>
    </format>
    <format dxfId="19175">
      <pivotArea dataOnly="0" labelOnly="1" outline="0" fieldPosition="0">
        <references count="3">
          <reference field="5" count="1" selected="0">
            <x v="9"/>
          </reference>
          <reference field="6" count="1">
            <x v="21"/>
          </reference>
          <reference field="52" count="1" selected="0">
            <x v="4"/>
          </reference>
        </references>
      </pivotArea>
    </format>
    <format dxfId="19174">
      <pivotArea dataOnly="0" labelOnly="1" outline="0" fieldPosition="0">
        <references count="3">
          <reference field="5" count="1" selected="0">
            <x v="4"/>
          </reference>
          <reference field="6" count="1">
            <x v="14"/>
          </reference>
          <reference field="52" count="1" selected="0">
            <x v="5"/>
          </reference>
        </references>
      </pivotArea>
    </format>
    <format dxfId="19173">
      <pivotArea dataOnly="0" labelOnly="1" outline="0" fieldPosition="0">
        <references count="3">
          <reference field="5" count="1" selected="0">
            <x v="2"/>
          </reference>
          <reference field="6" count="1">
            <x v="15"/>
          </reference>
          <reference field="52" count="1" selected="0">
            <x v="6"/>
          </reference>
        </references>
      </pivotArea>
    </format>
    <format dxfId="19172">
      <pivotArea dataOnly="0" labelOnly="1" outline="0" fieldPosition="0">
        <references count="3">
          <reference field="5" count="1" selected="0">
            <x v="5"/>
          </reference>
          <reference field="6" count="1">
            <x v="3"/>
          </reference>
          <reference field="52" count="1" selected="0">
            <x v="7"/>
          </reference>
        </references>
      </pivotArea>
    </format>
    <format dxfId="19171">
      <pivotArea dataOnly="0" labelOnly="1" outline="0" fieldPosition="0">
        <references count="3">
          <reference field="5" count="1" selected="0">
            <x v="8"/>
          </reference>
          <reference field="6" count="2">
            <x v="17"/>
            <x v="26"/>
          </reference>
          <reference field="52" count="1" selected="0">
            <x v="8"/>
          </reference>
        </references>
      </pivotArea>
    </format>
    <format dxfId="19170">
      <pivotArea dataOnly="0" labelOnly="1" outline="0" fieldPosition="0">
        <references count="3">
          <reference field="5" count="1" selected="0">
            <x v="7"/>
          </reference>
          <reference field="6" count="2">
            <x v="0"/>
            <x v="27"/>
          </reference>
          <reference field="52" count="1" selected="0">
            <x v="9"/>
          </reference>
        </references>
      </pivotArea>
    </format>
    <format dxfId="19169">
      <pivotArea dataOnly="0" labelOnly="1" outline="0" fieldPosition="0">
        <references count="3">
          <reference field="5" count="1" selected="0">
            <x v="11"/>
          </reference>
          <reference field="6" count="1">
            <x v="23"/>
          </reference>
          <reference field="52" count="1" selected="0">
            <x v="10"/>
          </reference>
        </references>
      </pivotArea>
    </format>
    <format dxfId="19168">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9167">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9166">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9165">
      <pivotArea dataOnly="0" labelOnly="1" outline="0" fieldPosition="0">
        <references count="4">
          <reference field="5" count="1" selected="0">
            <x v="6"/>
          </reference>
          <reference field="6" count="1" selected="0">
            <x v="9"/>
          </reference>
          <reference field="7" count="5">
            <x v="3"/>
            <x v="9"/>
            <x v="11"/>
            <x v="12"/>
            <x v="13"/>
          </reference>
          <reference field="52" count="1" selected="0">
            <x v="2"/>
          </reference>
        </references>
      </pivotArea>
    </format>
    <format dxfId="19164">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9163">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9162">
      <pivotArea dataOnly="0" labelOnly="1" outline="0" fieldPosition="0">
        <references count="4">
          <reference field="5" count="1" selected="0">
            <x v="4"/>
          </reference>
          <reference field="6" count="1" selected="0">
            <x v="14"/>
          </reference>
          <reference field="7" count="4">
            <x v="3"/>
            <x v="4"/>
            <x v="5"/>
            <x v="6"/>
          </reference>
          <reference field="52" count="1" selected="0">
            <x v="5"/>
          </reference>
        </references>
      </pivotArea>
    </format>
    <format dxfId="19161">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9160">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9159">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9158">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9157">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9156">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9155">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9154">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19153">
      <pivotArea dataOnly="0" labelOnly="1" outline="0" fieldPosition="0">
        <references count="5">
          <reference field="5" count="1" selected="0">
            <x v="0"/>
          </reference>
          <reference field="6" count="1" selected="0">
            <x v="13"/>
          </reference>
          <reference field="7" count="1" selected="0">
            <x v="0"/>
          </reference>
          <reference field="8" count="1">
            <x v="12"/>
          </reference>
          <reference field="52" count="1" selected="0">
            <x v="1"/>
          </reference>
        </references>
      </pivotArea>
    </format>
    <format dxfId="19152">
      <pivotArea dataOnly="0" labelOnly="1" outline="0" fieldPosition="0">
        <references count="5">
          <reference field="5" count="1" selected="0">
            <x v="6"/>
          </reference>
          <reference field="6" count="1" selected="0">
            <x v="9"/>
          </reference>
          <reference field="7" count="1" selected="0">
            <x v="3"/>
          </reference>
          <reference field="8" count="1">
            <x v="12"/>
          </reference>
          <reference field="52" count="1" selected="0">
            <x v="2"/>
          </reference>
        </references>
      </pivotArea>
    </format>
    <format dxfId="19151">
      <pivotArea dataOnly="0" labelOnly="1" outline="0" fieldPosition="0">
        <references count="5">
          <reference field="5" count="1" selected="0">
            <x v="3"/>
          </reference>
          <reference field="6" count="1" selected="0">
            <x v="16"/>
          </reference>
          <reference field="7" count="1" selected="0">
            <x v="0"/>
          </reference>
          <reference field="8" count="1">
            <x v="12"/>
          </reference>
          <reference field="52" count="1" selected="0">
            <x v="3"/>
          </reference>
        </references>
      </pivotArea>
    </format>
    <format dxfId="19150">
      <pivotArea dataOnly="0" labelOnly="1" outline="0" fieldPosition="0">
        <references count="5">
          <reference field="5" count="1" selected="0">
            <x v="9"/>
          </reference>
          <reference field="6" count="1" selected="0">
            <x v="21"/>
          </reference>
          <reference field="7" count="1" selected="0">
            <x v="9"/>
          </reference>
          <reference field="8" count="1">
            <x v="12"/>
          </reference>
          <reference field="52" count="1" selected="0">
            <x v="4"/>
          </reference>
        </references>
      </pivotArea>
    </format>
    <format dxfId="19149">
      <pivotArea dataOnly="0" labelOnly="1" outline="0" fieldPosition="0">
        <references count="5">
          <reference field="5" count="1" selected="0">
            <x v="4"/>
          </reference>
          <reference field="6" count="1" selected="0">
            <x v="14"/>
          </reference>
          <reference field="7" count="1" selected="0">
            <x v="3"/>
          </reference>
          <reference field="8" count="1">
            <x v="12"/>
          </reference>
          <reference field="52" count="1" selected="0">
            <x v="5"/>
          </reference>
        </references>
      </pivotArea>
    </format>
    <format dxfId="19148">
      <pivotArea dataOnly="0" labelOnly="1" outline="0" fieldPosition="0">
        <references count="5">
          <reference field="5" count="1" selected="0">
            <x v="2"/>
          </reference>
          <reference field="6" count="1" selected="0">
            <x v="15"/>
          </reference>
          <reference field="7" count="1" selected="0">
            <x v="0"/>
          </reference>
          <reference field="8" count="1">
            <x v="12"/>
          </reference>
          <reference field="52" count="1" selected="0">
            <x v="6"/>
          </reference>
        </references>
      </pivotArea>
    </format>
    <format dxfId="19147">
      <pivotArea dataOnly="0" labelOnly="1" outline="0" fieldPosition="0">
        <references count="5">
          <reference field="5" count="1" selected="0">
            <x v="5"/>
          </reference>
          <reference field="6" count="1" selected="0">
            <x v="3"/>
          </reference>
          <reference field="7" count="1" selected="0">
            <x v="3"/>
          </reference>
          <reference field="8" count="1">
            <x v="12"/>
          </reference>
          <reference field="52" count="1" selected="0">
            <x v="7"/>
          </reference>
        </references>
      </pivotArea>
    </format>
    <format dxfId="19146">
      <pivotArea dataOnly="0" labelOnly="1" outline="0" fieldPosition="0">
        <references count="5">
          <reference field="5" count="1" selected="0">
            <x v="8"/>
          </reference>
          <reference field="6" count="1" selected="0">
            <x v="17"/>
          </reference>
          <reference field="7" count="1" selected="0">
            <x v="0"/>
          </reference>
          <reference field="8" count="1">
            <x v="12"/>
          </reference>
          <reference field="52" count="1" selected="0">
            <x v="8"/>
          </reference>
        </references>
      </pivotArea>
    </format>
    <format dxfId="19145">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9144">
      <pivotArea dataOnly="0" labelOnly="1" outline="0" fieldPosition="0">
        <references count="5">
          <reference field="5" count="1" selected="0">
            <x v="7"/>
          </reference>
          <reference field="6" count="1" selected="0">
            <x v="0"/>
          </reference>
          <reference field="7" count="1" selected="0">
            <x v="0"/>
          </reference>
          <reference field="8" count="1">
            <x v="12"/>
          </reference>
          <reference field="52" count="1" selected="0">
            <x v="9"/>
          </reference>
        </references>
      </pivotArea>
    </format>
    <format dxfId="19143">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9142">
      <pivotArea dataOnly="0" labelOnly="1" outline="0" fieldPosition="0">
        <references count="5">
          <reference field="5" count="1" selected="0">
            <x v="11"/>
          </reference>
          <reference field="6" count="1" selected="0">
            <x v="23"/>
          </reference>
          <reference field="7" count="1" selected="0">
            <x v="9"/>
          </reference>
          <reference field="8" count="1">
            <x v="12"/>
          </reference>
          <reference field="52" count="1" selected="0">
            <x v="10"/>
          </reference>
        </references>
      </pivotArea>
    </format>
    <format dxfId="19141">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2" count="1" selected="0">
            <x v="0"/>
          </reference>
        </references>
      </pivotArea>
    </format>
    <format dxfId="19140">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2" count="1" selected="0">
            <x v="0"/>
          </reference>
        </references>
      </pivotArea>
    </format>
    <format dxfId="19139">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2" count="1" selected="0">
            <x v="0"/>
          </reference>
        </references>
      </pivotArea>
    </format>
    <format dxfId="19138">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2" count="1" selected="0">
            <x v="0"/>
          </reference>
        </references>
      </pivotArea>
    </format>
    <format dxfId="19137">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2" count="1" selected="0">
            <x v="0"/>
          </reference>
        </references>
      </pivotArea>
    </format>
    <format dxfId="19136">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2" count="1" selected="0">
            <x v="1"/>
          </reference>
        </references>
      </pivotArea>
    </format>
    <format dxfId="19135">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2" count="1" selected="0">
            <x v="1"/>
          </reference>
        </references>
      </pivotArea>
    </format>
    <format dxfId="19134">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2" count="1" selected="0">
            <x v="1"/>
          </reference>
        </references>
      </pivotArea>
    </format>
    <format dxfId="19133">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2" count="1" selected="0">
            <x v="1"/>
          </reference>
        </references>
      </pivotArea>
    </format>
    <format dxfId="19132">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2" count="1" selected="0">
            <x v="1"/>
          </reference>
        </references>
      </pivotArea>
    </format>
    <format dxfId="19131">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2" count="1" selected="0">
            <x v="2"/>
          </reference>
        </references>
      </pivotArea>
    </format>
    <format dxfId="19130">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2" count="1" selected="0">
            <x v="2"/>
          </reference>
        </references>
      </pivotArea>
    </format>
    <format dxfId="19129">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2" count="1" selected="0">
            <x v="2"/>
          </reference>
        </references>
      </pivotArea>
    </format>
    <format dxfId="19128">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2" count="1" selected="0">
            <x v="2"/>
          </reference>
        </references>
      </pivotArea>
    </format>
    <format dxfId="19127">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2" count="1" selected="0">
            <x v="2"/>
          </reference>
        </references>
      </pivotArea>
    </format>
    <format dxfId="19126">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2" count="1" selected="0">
            <x v="3"/>
          </reference>
        </references>
      </pivotArea>
    </format>
    <format dxfId="19125">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2" count="1" selected="0">
            <x v="3"/>
          </reference>
        </references>
      </pivotArea>
    </format>
    <format dxfId="19124">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2" count="1" selected="0">
            <x v="3"/>
          </reference>
        </references>
      </pivotArea>
    </format>
    <format dxfId="19123">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2" count="1" selected="0">
            <x v="3"/>
          </reference>
        </references>
      </pivotArea>
    </format>
    <format dxfId="19122">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2" count="1" selected="0">
            <x v="4"/>
          </reference>
        </references>
      </pivotArea>
    </format>
    <format dxfId="19121">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2" count="1" selected="0">
            <x v="4"/>
          </reference>
        </references>
      </pivotArea>
    </format>
    <format dxfId="19120">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2" count="1" selected="0">
            <x v="4"/>
          </reference>
        </references>
      </pivotArea>
    </format>
    <format dxfId="19119">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2" count="1" selected="0">
            <x v="4"/>
          </reference>
        </references>
      </pivotArea>
    </format>
    <format dxfId="19118">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2" count="1" selected="0">
            <x v="4"/>
          </reference>
        </references>
      </pivotArea>
    </format>
    <format dxfId="19117">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2" count="1" selected="0">
            <x v="5"/>
          </reference>
        </references>
      </pivotArea>
    </format>
    <format dxfId="19116">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2" count="1" selected="0">
            <x v="5"/>
          </reference>
        </references>
      </pivotArea>
    </format>
    <format dxfId="19115">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2" count="1" selected="0">
            <x v="5"/>
          </reference>
        </references>
      </pivotArea>
    </format>
    <format dxfId="19114">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2" count="1" selected="0">
            <x v="5"/>
          </reference>
        </references>
      </pivotArea>
    </format>
    <format dxfId="19113">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2" count="1" selected="0">
            <x v="6"/>
          </reference>
        </references>
      </pivotArea>
    </format>
    <format dxfId="19112">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2" count="1" selected="0">
            <x v="6"/>
          </reference>
        </references>
      </pivotArea>
    </format>
    <format dxfId="19111">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2" count="1" selected="0">
            <x v="6"/>
          </reference>
        </references>
      </pivotArea>
    </format>
    <format dxfId="19110">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2" count="1" selected="0">
            <x v="7"/>
          </reference>
        </references>
      </pivotArea>
    </format>
    <format dxfId="19109">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2" count="1" selected="0">
            <x v="7"/>
          </reference>
        </references>
      </pivotArea>
    </format>
    <format dxfId="19108">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2" count="1" selected="0">
            <x v="7"/>
          </reference>
        </references>
      </pivotArea>
    </format>
    <format dxfId="19107">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2" count="1" selected="0">
            <x v="7"/>
          </reference>
        </references>
      </pivotArea>
    </format>
    <format dxfId="19106">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2" count="1" selected="0">
            <x v="8"/>
          </reference>
        </references>
      </pivotArea>
    </format>
    <format dxfId="19105">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2" count="1" selected="0">
            <x v="8"/>
          </reference>
        </references>
      </pivotArea>
    </format>
    <format dxfId="19104">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2" count="1" selected="0">
            <x v="8"/>
          </reference>
        </references>
      </pivotArea>
    </format>
    <format dxfId="19103">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2" count="1" selected="0">
            <x v="8"/>
          </reference>
        </references>
      </pivotArea>
    </format>
    <format dxfId="19102">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2" count="1" selected="0">
            <x v="8"/>
          </reference>
        </references>
      </pivotArea>
    </format>
    <format dxfId="19101">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2" count="1" selected="0">
            <x v="9"/>
          </reference>
        </references>
      </pivotArea>
    </format>
    <format dxfId="19100">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2" count="1" selected="0">
            <x v="9"/>
          </reference>
        </references>
      </pivotArea>
    </format>
    <format dxfId="19099">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2" count="1" selected="0">
            <x v="10"/>
          </reference>
        </references>
      </pivotArea>
    </format>
    <format dxfId="19098">
      <pivotArea dataOnly="0" labelOnly="1" outline="0" fieldPosition="0">
        <references count="1">
          <reference field="4294967294" count="5">
            <x v="0"/>
            <x v="1"/>
            <x v="2"/>
            <x v="3"/>
            <x v="4"/>
          </reference>
        </references>
      </pivotArea>
    </format>
    <format dxfId="19097">
      <pivotArea type="all" dataOnly="0" outline="0" fieldPosition="0"/>
    </format>
    <format dxfId="19096">
      <pivotArea outline="0" collapsedLevelsAreSubtotals="1" fieldPosition="0"/>
    </format>
    <format dxfId="19095">
      <pivotArea dataOnly="0" labelOnly="1" outline="0" fieldPosition="0">
        <references count="1">
          <reference field="52" count="0"/>
        </references>
      </pivotArea>
    </format>
    <format dxfId="19094">
      <pivotArea dataOnly="0" labelOnly="1" grandRow="1" outline="0" fieldPosition="0"/>
    </format>
    <format dxfId="19093">
      <pivotArea dataOnly="0" labelOnly="1" outline="0" fieldPosition="0">
        <references count="2">
          <reference field="5" count="1">
            <x v="12"/>
          </reference>
          <reference field="52" count="1" selected="0">
            <x v="0"/>
          </reference>
        </references>
      </pivotArea>
    </format>
    <format dxfId="19092">
      <pivotArea dataOnly="0" labelOnly="1" outline="0" fieldPosition="0">
        <references count="2">
          <reference field="5" count="1" defaultSubtotal="1">
            <x v="12"/>
          </reference>
          <reference field="52" count="1" selected="0">
            <x v="0"/>
          </reference>
        </references>
      </pivotArea>
    </format>
    <format dxfId="19091">
      <pivotArea dataOnly="0" labelOnly="1" outline="0" fieldPosition="0">
        <references count="2">
          <reference field="5" count="1">
            <x v="0"/>
          </reference>
          <reference field="52" count="1" selected="0">
            <x v="1"/>
          </reference>
        </references>
      </pivotArea>
    </format>
    <format dxfId="19090">
      <pivotArea dataOnly="0" labelOnly="1" outline="0" fieldPosition="0">
        <references count="2">
          <reference field="5" count="1" defaultSubtotal="1">
            <x v="0"/>
          </reference>
          <reference field="52" count="1" selected="0">
            <x v="1"/>
          </reference>
        </references>
      </pivotArea>
    </format>
    <format dxfId="19089">
      <pivotArea dataOnly="0" labelOnly="1" outline="0" fieldPosition="0">
        <references count="2">
          <reference field="5" count="1">
            <x v="6"/>
          </reference>
          <reference field="52" count="1" selected="0">
            <x v="2"/>
          </reference>
        </references>
      </pivotArea>
    </format>
    <format dxfId="19088">
      <pivotArea dataOnly="0" labelOnly="1" outline="0" fieldPosition="0">
        <references count="2">
          <reference field="5" count="1" defaultSubtotal="1">
            <x v="6"/>
          </reference>
          <reference field="52" count="1" selected="0">
            <x v="2"/>
          </reference>
        </references>
      </pivotArea>
    </format>
    <format dxfId="19087">
      <pivotArea dataOnly="0" labelOnly="1" outline="0" fieldPosition="0">
        <references count="2">
          <reference field="5" count="1">
            <x v="3"/>
          </reference>
          <reference field="52" count="1" selected="0">
            <x v="3"/>
          </reference>
        </references>
      </pivotArea>
    </format>
    <format dxfId="19086">
      <pivotArea dataOnly="0" labelOnly="1" outline="0" fieldPosition="0">
        <references count="2">
          <reference field="5" count="1" defaultSubtotal="1">
            <x v="3"/>
          </reference>
          <reference field="52" count="1" selected="0">
            <x v="3"/>
          </reference>
        </references>
      </pivotArea>
    </format>
    <format dxfId="19085">
      <pivotArea dataOnly="0" labelOnly="1" outline="0" fieldPosition="0">
        <references count="2">
          <reference field="5" count="1">
            <x v="9"/>
          </reference>
          <reference field="52" count="1" selected="0">
            <x v="4"/>
          </reference>
        </references>
      </pivotArea>
    </format>
    <format dxfId="19084">
      <pivotArea dataOnly="0" labelOnly="1" outline="0" fieldPosition="0">
        <references count="2">
          <reference field="5" count="1" defaultSubtotal="1">
            <x v="9"/>
          </reference>
          <reference field="52" count="1" selected="0">
            <x v="4"/>
          </reference>
        </references>
      </pivotArea>
    </format>
    <format dxfId="19083">
      <pivotArea dataOnly="0" labelOnly="1" outline="0" fieldPosition="0">
        <references count="2">
          <reference field="5" count="1">
            <x v="4"/>
          </reference>
          <reference field="52" count="1" selected="0">
            <x v="5"/>
          </reference>
        </references>
      </pivotArea>
    </format>
    <format dxfId="19082">
      <pivotArea dataOnly="0" labelOnly="1" outline="0" fieldPosition="0">
        <references count="2">
          <reference field="5" count="1" defaultSubtotal="1">
            <x v="4"/>
          </reference>
          <reference field="52" count="1" selected="0">
            <x v="5"/>
          </reference>
        </references>
      </pivotArea>
    </format>
    <format dxfId="19081">
      <pivotArea dataOnly="0" labelOnly="1" outline="0" fieldPosition="0">
        <references count="2">
          <reference field="5" count="1">
            <x v="2"/>
          </reference>
          <reference field="52" count="1" selected="0">
            <x v="6"/>
          </reference>
        </references>
      </pivotArea>
    </format>
    <format dxfId="19080">
      <pivotArea dataOnly="0" labelOnly="1" outline="0" fieldPosition="0">
        <references count="2">
          <reference field="5" count="1" defaultSubtotal="1">
            <x v="2"/>
          </reference>
          <reference field="52" count="1" selected="0">
            <x v="6"/>
          </reference>
        </references>
      </pivotArea>
    </format>
    <format dxfId="19079">
      <pivotArea dataOnly="0" labelOnly="1" outline="0" fieldPosition="0">
        <references count="2">
          <reference field="5" count="1">
            <x v="5"/>
          </reference>
          <reference field="52" count="1" selected="0">
            <x v="7"/>
          </reference>
        </references>
      </pivotArea>
    </format>
    <format dxfId="19078">
      <pivotArea dataOnly="0" labelOnly="1" outline="0" fieldPosition="0">
        <references count="2">
          <reference field="5" count="1" defaultSubtotal="1">
            <x v="5"/>
          </reference>
          <reference field="52" count="1" selected="0">
            <x v="7"/>
          </reference>
        </references>
      </pivotArea>
    </format>
    <format dxfId="19077">
      <pivotArea dataOnly="0" labelOnly="1" outline="0" fieldPosition="0">
        <references count="2">
          <reference field="5" count="1">
            <x v="8"/>
          </reference>
          <reference field="52" count="1" selected="0">
            <x v="8"/>
          </reference>
        </references>
      </pivotArea>
    </format>
    <format dxfId="19076">
      <pivotArea dataOnly="0" labelOnly="1" outline="0" fieldPosition="0">
        <references count="2">
          <reference field="5" count="1" defaultSubtotal="1">
            <x v="8"/>
          </reference>
          <reference field="52" count="1" selected="0">
            <x v="8"/>
          </reference>
        </references>
      </pivotArea>
    </format>
    <format dxfId="19075">
      <pivotArea dataOnly="0" labelOnly="1" outline="0" fieldPosition="0">
        <references count="2">
          <reference field="5" count="1">
            <x v="7"/>
          </reference>
          <reference field="52" count="1" selected="0">
            <x v="9"/>
          </reference>
        </references>
      </pivotArea>
    </format>
    <format dxfId="19074">
      <pivotArea dataOnly="0" labelOnly="1" outline="0" fieldPosition="0">
        <references count="2">
          <reference field="5" count="1" defaultSubtotal="1">
            <x v="7"/>
          </reference>
          <reference field="52" count="1" selected="0">
            <x v="9"/>
          </reference>
        </references>
      </pivotArea>
    </format>
    <format dxfId="19073">
      <pivotArea dataOnly="0" labelOnly="1" outline="0" fieldPosition="0">
        <references count="2">
          <reference field="5" count="1">
            <x v="11"/>
          </reference>
          <reference field="52" count="1" selected="0">
            <x v="10"/>
          </reference>
        </references>
      </pivotArea>
    </format>
    <format dxfId="19072">
      <pivotArea dataOnly="0" labelOnly="1" outline="0" fieldPosition="0">
        <references count="2">
          <reference field="5" count="1" defaultSubtotal="1">
            <x v="11"/>
          </reference>
          <reference field="52" count="1" selected="0">
            <x v="10"/>
          </reference>
        </references>
      </pivotArea>
    </format>
    <format dxfId="19071">
      <pivotArea dataOnly="0" labelOnly="1" outline="0" fieldPosition="0">
        <references count="3">
          <reference field="5" count="1" selected="0">
            <x v="12"/>
          </reference>
          <reference field="6" count="2">
            <x v="24"/>
            <x v="25"/>
          </reference>
          <reference field="52" count="1" selected="0">
            <x v="0"/>
          </reference>
        </references>
      </pivotArea>
    </format>
    <format dxfId="19070">
      <pivotArea dataOnly="0" labelOnly="1" outline="0" fieldPosition="0">
        <references count="3">
          <reference field="5" count="1" selected="0">
            <x v="0"/>
          </reference>
          <reference field="6" count="1">
            <x v="13"/>
          </reference>
          <reference field="52" count="1" selected="0">
            <x v="1"/>
          </reference>
        </references>
      </pivotArea>
    </format>
    <format dxfId="19069">
      <pivotArea dataOnly="0" labelOnly="1" outline="0" fieldPosition="0">
        <references count="3">
          <reference field="5" count="1" selected="0">
            <x v="6"/>
          </reference>
          <reference field="6" count="1">
            <x v="9"/>
          </reference>
          <reference field="52" count="1" selected="0">
            <x v="2"/>
          </reference>
        </references>
      </pivotArea>
    </format>
    <format dxfId="19068">
      <pivotArea dataOnly="0" labelOnly="1" outline="0" fieldPosition="0">
        <references count="3">
          <reference field="5" count="1" selected="0">
            <x v="3"/>
          </reference>
          <reference field="6" count="1">
            <x v="16"/>
          </reference>
          <reference field="52" count="1" selected="0">
            <x v="3"/>
          </reference>
        </references>
      </pivotArea>
    </format>
    <format dxfId="19067">
      <pivotArea dataOnly="0" labelOnly="1" outline="0" fieldPosition="0">
        <references count="3">
          <reference field="5" count="1" selected="0">
            <x v="9"/>
          </reference>
          <reference field="6" count="1">
            <x v="21"/>
          </reference>
          <reference field="52" count="1" selected="0">
            <x v="4"/>
          </reference>
        </references>
      </pivotArea>
    </format>
    <format dxfId="19066">
      <pivotArea dataOnly="0" labelOnly="1" outline="0" fieldPosition="0">
        <references count="3">
          <reference field="5" count="1" selected="0">
            <x v="4"/>
          </reference>
          <reference field="6" count="1">
            <x v="14"/>
          </reference>
          <reference field="52" count="1" selected="0">
            <x v="5"/>
          </reference>
        </references>
      </pivotArea>
    </format>
    <format dxfId="19065">
      <pivotArea dataOnly="0" labelOnly="1" outline="0" fieldPosition="0">
        <references count="3">
          <reference field="5" count="1" selected="0">
            <x v="2"/>
          </reference>
          <reference field="6" count="1">
            <x v="15"/>
          </reference>
          <reference field="52" count="1" selected="0">
            <x v="6"/>
          </reference>
        </references>
      </pivotArea>
    </format>
    <format dxfId="19064">
      <pivotArea dataOnly="0" labelOnly="1" outline="0" fieldPosition="0">
        <references count="3">
          <reference field="5" count="1" selected="0">
            <x v="5"/>
          </reference>
          <reference field="6" count="1">
            <x v="3"/>
          </reference>
          <reference field="52" count="1" selected="0">
            <x v="7"/>
          </reference>
        </references>
      </pivotArea>
    </format>
    <format dxfId="19063">
      <pivotArea dataOnly="0" labelOnly="1" outline="0" fieldPosition="0">
        <references count="3">
          <reference field="5" count="1" selected="0">
            <x v="8"/>
          </reference>
          <reference field="6" count="2">
            <x v="17"/>
            <x v="26"/>
          </reference>
          <reference field="52" count="1" selected="0">
            <x v="8"/>
          </reference>
        </references>
      </pivotArea>
    </format>
    <format dxfId="19062">
      <pivotArea dataOnly="0" labelOnly="1" outline="0" fieldPosition="0">
        <references count="3">
          <reference field="5" count="1" selected="0">
            <x v="7"/>
          </reference>
          <reference field="6" count="2">
            <x v="0"/>
            <x v="27"/>
          </reference>
          <reference field="52" count="1" selected="0">
            <x v="9"/>
          </reference>
        </references>
      </pivotArea>
    </format>
    <format dxfId="19061">
      <pivotArea dataOnly="0" labelOnly="1" outline="0" fieldPosition="0">
        <references count="3">
          <reference field="5" count="1" selected="0">
            <x v="11"/>
          </reference>
          <reference field="6" count="1">
            <x v="23"/>
          </reference>
          <reference field="52" count="1" selected="0">
            <x v="10"/>
          </reference>
        </references>
      </pivotArea>
    </format>
    <format dxfId="19060">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9059">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9058">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9057">
      <pivotArea dataOnly="0" labelOnly="1" outline="0" fieldPosition="0">
        <references count="4">
          <reference field="5" count="1" selected="0">
            <x v="6"/>
          </reference>
          <reference field="6" count="1" selected="0">
            <x v="9"/>
          </reference>
          <reference field="7" count="5">
            <x v="3"/>
            <x v="9"/>
            <x v="11"/>
            <x v="12"/>
            <x v="13"/>
          </reference>
          <reference field="52" count="1" selected="0">
            <x v="2"/>
          </reference>
        </references>
      </pivotArea>
    </format>
    <format dxfId="19056">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9055">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9054">
      <pivotArea dataOnly="0" labelOnly="1" outline="0" fieldPosition="0">
        <references count="4">
          <reference field="5" count="1" selected="0">
            <x v="4"/>
          </reference>
          <reference field="6" count="1" selected="0">
            <x v="14"/>
          </reference>
          <reference field="7" count="4">
            <x v="3"/>
            <x v="4"/>
            <x v="5"/>
            <x v="6"/>
          </reference>
          <reference field="52" count="1" selected="0">
            <x v="5"/>
          </reference>
        </references>
      </pivotArea>
    </format>
    <format dxfId="19053">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9052">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9051">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9050">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9049">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9048">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9047">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9046">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19045">
      <pivotArea dataOnly="0" labelOnly="1" outline="0" fieldPosition="0">
        <references count="5">
          <reference field="5" count="1" selected="0">
            <x v="0"/>
          </reference>
          <reference field="6" count="1" selected="0">
            <x v="13"/>
          </reference>
          <reference field="7" count="1" selected="0">
            <x v="0"/>
          </reference>
          <reference field="8" count="1">
            <x v="12"/>
          </reference>
          <reference field="52" count="1" selected="0">
            <x v="1"/>
          </reference>
        </references>
      </pivotArea>
    </format>
    <format dxfId="19044">
      <pivotArea dataOnly="0" labelOnly="1" outline="0" fieldPosition="0">
        <references count="5">
          <reference field="5" count="1" selected="0">
            <x v="6"/>
          </reference>
          <reference field="6" count="1" selected="0">
            <x v="9"/>
          </reference>
          <reference field="7" count="1" selected="0">
            <x v="3"/>
          </reference>
          <reference field="8" count="1">
            <x v="12"/>
          </reference>
          <reference field="52" count="1" selected="0">
            <x v="2"/>
          </reference>
        </references>
      </pivotArea>
    </format>
    <format dxfId="19043">
      <pivotArea dataOnly="0" labelOnly="1" outline="0" fieldPosition="0">
        <references count="5">
          <reference field="5" count="1" selected="0">
            <x v="3"/>
          </reference>
          <reference field="6" count="1" selected="0">
            <x v="16"/>
          </reference>
          <reference field="7" count="1" selected="0">
            <x v="0"/>
          </reference>
          <reference field="8" count="1">
            <x v="12"/>
          </reference>
          <reference field="52" count="1" selected="0">
            <x v="3"/>
          </reference>
        </references>
      </pivotArea>
    </format>
    <format dxfId="19042">
      <pivotArea dataOnly="0" labelOnly="1" outline="0" fieldPosition="0">
        <references count="5">
          <reference field="5" count="1" selected="0">
            <x v="9"/>
          </reference>
          <reference field="6" count="1" selected="0">
            <x v="21"/>
          </reference>
          <reference field="7" count="1" selected="0">
            <x v="9"/>
          </reference>
          <reference field="8" count="1">
            <x v="12"/>
          </reference>
          <reference field="52" count="1" selected="0">
            <x v="4"/>
          </reference>
        </references>
      </pivotArea>
    </format>
    <format dxfId="19041">
      <pivotArea dataOnly="0" labelOnly="1" outline="0" fieldPosition="0">
        <references count="5">
          <reference field="5" count="1" selected="0">
            <x v="4"/>
          </reference>
          <reference field="6" count="1" selected="0">
            <x v="14"/>
          </reference>
          <reference field="7" count="1" selected="0">
            <x v="3"/>
          </reference>
          <reference field="8" count="1">
            <x v="12"/>
          </reference>
          <reference field="52" count="1" selected="0">
            <x v="5"/>
          </reference>
        </references>
      </pivotArea>
    </format>
    <format dxfId="19040">
      <pivotArea dataOnly="0" labelOnly="1" outline="0" fieldPosition="0">
        <references count="5">
          <reference field="5" count="1" selected="0">
            <x v="2"/>
          </reference>
          <reference field="6" count="1" selected="0">
            <x v="15"/>
          </reference>
          <reference field="7" count="1" selected="0">
            <x v="0"/>
          </reference>
          <reference field="8" count="1">
            <x v="12"/>
          </reference>
          <reference field="52" count="1" selected="0">
            <x v="6"/>
          </reference>
        </references>
      </pivotArea>
    </format>
    <format dxfId="19039">
      <pivotArea dataOnly="0" labelOnly="1" outline="0" fieldPosition="0">
        <references count="5">
          <reference field="5" count="1" selected="0">
            <x v="5"/>
          </reference>
          <reference field="6" count="1" selected="0">
            <x v="3"/>
          </reference>
          <reference field="7" count="1" selected="0">
            <x v="3"/>
          </reference>
          <reference field="8" count="1">
            <x v="12"/>
          </reference>
          <reference field="52" count="1" selected="0">
            <x v="7"/>
          </reference>
        </references>
      </pivotArea>
    </format>
    <format dxfId="19038">
      <pivotArea dataOnly="0" labelOnly="1" outline="0" fieldPosition="0">
        <references count="5">
          <reference field="5" count="1" selected="0">
            <x v="8"/>
          </reference>
          <reference field="6" count="1" selected="0">
            <x v="17"/>
          </reference>
          <reference field="7" count="1" selected="0">
            <x v="0"/>
          </reference>
          <reference field="8" count="1">
            <x v="12"/>
          </reference>
          <reference field="52" count="1" selected="0">
            <x v="8"/>
          </reference>
        </references>
      </pivotArea>
    </format>
    <format dxfId="19037">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9036">
      <pivotArea dataOnly="0" labelOnly="1" outline="0" fieldPosition="0">
        <references count="5">
          <reference field="5" count="1" selected="0">
            <x v="7"/>
          </reference>
          <reference field="6" count="1" selected="0">
            <x v="0"/>
          </reference>
          <reference field="7" count="1" selected="0">
            <x v="0"/>
          </reference>
          <reference field="8" count="1">
            <x v="12"/>
          </reference>
          <reference field="52" count="1" selected="0">
            <x v="9"/>
          </reference>
        </references>
      </pivotArea>
    </format>
    <format dxfId="19035">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9034">
      <pivotArea dataOnly="0" labelOnly="1" outline="0" fieldPosition="0">
        <references count="5">
          <reference field="5" count="1" selected="0">
            <x v="11"/>
          </reference>
          <reference field="6" count="1" selected="0">
            <x v="23"/>
          </reference>
          <reference field="7" count="1" selected="0">
            <x v="9"/>
          </reference>
          <reference field="8" count="1">
            <x v="12"/>
          </reference>
          <reference field="52" count="1" selected="0">
            <x v="10"/>
          </reference>
        </references>
      </pivotArea>
    </format>
    <format dxfId="19033">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2" count="1" selected="0">
            <x v="0"/>
          </reference>
        </references>
      </pivotArea>
    </format>
    <format dxfId="19032">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2" count="1" selected="0">
            <x v="0"/>
          </reference>
        </references>
      </pivotArea>
    </format>
    <format dxfId="19031">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2" count="1" selected="0">
            <x v="0"/>
          </reference>
        </references>
      </pivotArea>
    </format>
    <format dxfId="19030">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2" count="1" selected="0">
            <x v="0"/>
          </reference>
        </references>
      </pivotArea>
    </format>
    <format dxfId="19029">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2" count="1" selected="0">
            <x v="0"/>
          </reference>
        </references>
      </pivotArea>
    </format>
    <format dxfId="19028">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2" count="1" selected="0">
            <x v="1"/>
          </reference>
        </references>
      </pivotArea>
    </format>
    <format dxfId="19027">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2" count="1" selected="0">
            <x v="1"/>
          </reference>
        </references>
      </pivotArea>
    </format>
    <format dxfId="19026">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2" count="1" selected="0">
            <x v="1"/>
          </reference>
        </references>
      </pivotArea>
    </format>
    <format dxfId="19025">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2" count="1" selected="0">
            <x v="1"/>
          </reference>
        </references>
      </pivotArea>
    </format>
    <format dxfId="19024">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2" count="1" selected="0">
            <x v="1"/>
          </reference>
        </references>
      </pivotArea>
    </format>
    <format dxfId="19023">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2" count="1" selected="0">
            <x v="2"/>
          </reference>
        </references>
      </pivotArea>
    </format>
    <format dxfId="19022">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2" count="1" selected="0">
            <x v="2"/>
          </reference>
        </references>
      </pivotArea>
    </format>
    <format dxfId="19021">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2" count="1" selected="0">
            <x v="2"/>
          </reference>
        </references>
      </pivotArea>
    </format>
    <format dxfId="19020">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2" count="1" selected="0">
            <x v="2"/>
          </reference>
        </references>
      </pivotArea>
    </format>
    <format dxfId="19019">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2" count="1" selected="0">
            <x v="2"/>
          </reference>
        </references>
      </pivotArea>
    </format>
    <format dxfId="19018">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2" count="1" selected="0">
            <x v="3"/>
          </reference>
        </references>
      </pivotArea>
    </format>
    <format dxfId="19017">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2" count="1" selected="0">
            <x v="3"/>
          </reference>
        </references>
      </pivotArea>
    </format>
    <format dxfId="19016">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2" count="1" selected="0">
            <x v="3"/>
          </reference>
        </references>
      </pivotArea>
    </format>
    <format dxfId="19015">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2" count="1" selected="0">
            <x v="3"/>
          </reference>
        </references>
      </pivotArea>
    </format>
    <format dxfId="19014">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2" count="1" selected="0">
            <x v="4"/>
          </reference>
        </references>
      </pivotArea>
    </format>
    <format dxfId="19013">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2" count="1" selected="0">
            <x v="4"/>
          </reference>
        </references>
      </pivotArea>
    </format>
    <format dxfId="19012">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2" count="1" selected="0">
            <x v="4"/>
          </reference>
        </references>
      </pivotArea>
    </format>
    <format dxfId="19011">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2" count="1" selected="0">
            <x v="4"/>
          </reference>
        </references>
      </pivotArea>
    </format>
    <format dxfId="19010">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2" count="1" selected="0">
            <x v="4"/>
          </reference>
        </references>
      </pivotArea>
    </format>
    <format dxfId="19009">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2" count="1" selected="0">
            <x v="5"/>
          </reference>
        </references>
      </pivotArea>
    </format>
    <format dxfId="19008">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2" count="1" selected="0">
            <x v="5"/>
          </reference>
        </references>
      </pivotArea>
    </format>
    <format dxfId="19007">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2" count="1" selected="0">
            <x v="5"/>
          </reference>
        </references>
      </pivotArea>
    </format>
    <format dxfId="19006">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2" count="1" selected="0">
            <x v="5"/>
          </reference>
        </references>
      </pivotArea>
    </format>
    <format dxfId="19005">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2" count="1" selected="0">
            <x v="6"/>
          </reference>
        </references>
      </pivotArea>
    </format>
    <format dxfId="19004">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2" count="1" selected="0">
            <x v="6"/>
          </reference>
        </references>
      </pivotArea>
    </format>
    <format dxfId="19003">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2" count="1" selected="0">
            <x v="6"/>
          </reference>
        </references>
      </pivotArea>
    </format>
    <format dxfId="19002">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2" count="1" selected="0">
            <x v="7"/>
          </reference>
        </references>
      </pivotArea>
    </format>
    <format dxfId="19001">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2" count="1" selected="0">
            <x v="7"/>
          </reference>
        </references>
      </pivotArea>
    </format>
    <format dxfId="19000">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2" count="1" selected="0">
            <x v="7"/>
          </reference>
        </references>
      </pivotArea>
    </format>
    <format dxfId="18999">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2" count="1" selected="0">
            <x v="7"/>
          </reference>
        </references>
      </pivotArea>
    </format>
    <format dxfId="18998">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2" count="1" selected="0">
            <x v="8"/>
          </reference>
        </references>
      </pivotArea>
    </format>
    <format dxfId="18997">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2" count="1" selected="0">
            <x v="8"/>
          </reference>
        </references>
      </pivotArea>
    </format>
    <format dxfId="18996">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2" count="1" selected="0">
            <x v="8"/>
          </reference>
        </references>
      </pivotArea>
    </format>
    <format dxfId="18995">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2" count="1" selected="0">
            <x v="8"/>
          </reference>
        </references>
      </pivotArea>
    </format>
    <format dxfId="18994">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2" count="1" selected="0">
            <x v="8"/>
          </reference>
        </references>
      </pivotArea>
    </format>
    <format dxfId="18993">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2" count="1" selected="0">
            <x v="9"/>
          </reference>
        </references>
      </pivotArea>
    </format>
    <format dxfId="18992">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2" count="1" selected="0">
            <x v="9"/>
          </reference>
        </references>
      </pivotArea>
    </format>
    <format dxfId="18991">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2" count="1" selected="0">
            <x v="10"/>
          </reference>
        </references>
      </pivotArea>
    </format>
    <format dxfId="1899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multipleFieldFilters="0">
  <location ref="A4:H16" firstHeaderRow="1" firstDataRow="2" firstDataCol="2"/>
  <pivotFields count="52">
    <pivotField compact="0" outline="0" showAll="0"/>
    <pivotField compact="0" outline="0" showAll="0" defaultSubtotal="0"/>
    <pivotField axis="axisRow" compact="0" outline="0" showAll="0" insertBlankRow="1" defaultSubtotal="0">
      <items count="7">
        <item x="0"/>
        <item x="1"/>
        <item x="3"/>
        <item x="4"/>
        <item x="2"/>
        <item m="1" x="6"/>
        <item m="1" x="5"/>
      </items>
    </pivotField>
    <pivotField axis="axisRow" compact="0" outline="0" showAll="0" defaultSubtotal="0">
      <items count="13">
        <item m="1" x="11"/>
        <item m="1" x="7"/>
        <item m="1" x="5"/>
        <item m="1" x="6"/>
        <item m="1" x="9"/>
        <item m="1" x="8"/>
        <item m="1" x="10"/>
        <item x="4"/>
        <item m="1" x="12"/>
        <item x="0"/>
        <item x="1"/>
        <item x="3"/>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43" outline="0" showAll="0" defaultSubtotal="0"/>
    <pivotField compact="0" numFmtId="43" outline="0" showAll="0"/>
    <pivotField compact="0" numFmtId="43" outline="0" showAll="0"/>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dataField="1" compact="0" numFmtId="43" outline="0" showAll="0" defaultSubtotal="0"/>
    <pivotField compact="0" numFmtId="43" outline="0" showAll="0" defaultSubtotal="0"/>
    <pivotField dataField="1" compact="0" numFmtId="43" outline="0" showAll="0"/>
    <pivotField compact="0" numFmtId="43" outline="0" showAll="0"/>
    <pivotField compact="0" numFmtId="43" outline="0" showAll="0"/>
    <pivotField dataField="1" compact="0" outline="0" showAll="0"/>
    <pivotField compact="0" numFmtId="43" outline="0" showAll="0"/>
    <pivotField dataField="1"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s>
  <rowFields count="2">
    <field x="2"/>
    <field x="3"/>
  </rowFields>
  <rowItems count="11">
    <i>
      <x/>
      <x v="9"/>
    </i>
    <i t="blank">
      <x/>
    </i>
    <i>
      <x v="1"/>
      <x v="10"/>
    </i>
    <i t="blank">
      <x v="1"/>
    </i>
    <i>
      <x v="2"/>
      <x v="11"/>
    </i>
    <i t="blank">
      <x v="2"/>
    </i>
    <i>
      <x v="3"/>
      <x v="7"/>
    </i>
    <i t="blank">
      <x v="3"/>
    </i>
    <i>
      <x v="4"/>
      <x v="12"/>
    </i>
    <i t="blank">
      <x v="4"/>
    </i>
    <i t="grand">
      <x/>
    </i>
  </rowItems>
  <colFields count="1">
    <field x="-2"/>
  </colFields>
  <colItems count="6">
    <i>
      <x/>
    </i>
    <i i="1">
      <x v="1"/>
    </i>
    <i i="2">
      <x v="2"/>
    </i>
    <i i="3">
      <x v="3"/>
    </i>
    <i i="4">
      <x v="4"/>
    </i>
    <i i="5">
      <x v="5"/>
    </i>
  </colItems>
  <dataFields count="6">
    <dataField name="Counsel's Fees" fld="38" baseField="0" baseItem="0"/>
    <dataField name="Sum of Other Disbs" fld="43" baseField="3" baseItem="1"/>
    <dataField name="Sum of Base PC" fld="33" baseField="0" baseItem="0"/>
    <dataField name="Sum of Total Base Costs" fld="47" baseField="3" baseItem="6"/>
    <dataField name="Total SF on Base PC" fld="35" baseField="0" baseItem="0"/>
    <dataField name=" Counsel's SF" fld="40" baseField="3" baseItem="1"/>
  </dataFields>
  <formats count="64">
    <format dxfId="18989">
      <pivotArea outline="0" collapsedLevelsAreSubtotals="1" fieldPosition="0"/>
    </format>
    <format dxfId="18988">
      <pivotArea field="-2" type="button" dataOnly="0" labelOnly="1" outline="0" axis="axisCol" fieldPosition="0"/>
    </format>
    <format dxfId="18987">
      <pivotArea type="topRight" dataOnly="0" labelOnly="1" outline="0" fieldPosition="0"/>
    </format>
    <format dxfId="18986">
      <pivotArea dataOnly="0" labelOnly="1" outline="0" fieldPosition="0">
        <references count="1">
          <reference field="4294967294" count="3">
            <x v="0"/>
            <x v="4"/>
            <x v="5"/>
          </reference>
        </references>
      </pivotArea>
    </format>
    <format dxfId="18985">
      <pivotArea type="all" dataOnly="0" outline="0" fieldPosition="0"/>
    </format>
    <format dxfId="18984">
      <pivotArea outline="0" collapsedLevelsAreSubtotals="1" fieldPosition="0"/>
    </format>
    <format dxfId="18983">
      <pivotArea dataOnly="0" labelOnly="1" outline="0" fieldPosition="0">
        <references count="1">
          <reference field="2" count="0"/>
        </references>
      </pivotArea>
    </format>
    <format dxfId="18982">
      <pivotArea dataOnly="0" labelOnly="1" grandRow="1" outline="0" fieldPosition="0"/>
    </format>
    <format dxfId="18981">
      <pivotArea dataOnly="0" labelOnly="1" outline="0" fieldPosition="0">
        <references count="2">
          <reference field="2" count="1" selected="0">
            <x v="0"/>
          </reference>
          <reference field="3" count="1">
            <x v="1"/>
          </reference>
        </references>
      </pivotArea>
    </format>
    <format dxfId="18980">
      <pivotArea dataOnly="0" labelOnly="1" outline="0" fieldPosition="0">
        <references count="2">
          <reference field="2" count="1" selected="0">
            <x v="1"/>
          </reference>
          <reference field="3" count="1">
            <x v="2"/>
          </reference>
        </references>
      </pivotArea>
    </format>
    <format dxfId="18979">
      <pivotArea dataOnly="0" labelOnly="1" outline="0" fieldPosition="0">
        <references count="2">
          <reference field="2" count="1" selected="0">
            <x v="2"/>
          </reference>
          <reference field="3" count="1">
            <x v="0"/>
          </reference>
        </references>
      </pivotArea>
    </format>
    <format dxfId="18978">
      <pivotArea dataOnly="0" labelOnly="1" outline="0" fieldPosition="0">
        <references count="2">
          <reference field="2" count="1" selected="0">
            <x v="3"/>
          </reference>
          <reference field="3" count="1">
            <x v="5"/>
          </reference>
        </references>
      </pivotArea>
    </format>
    <format dxfId="18977">
      <pivotArea dataOnly="0" labelOnly="1" outline="0" fieldPosition="0">
        <references count="2">
          <reference field="2" count="1" selected="0">
            <x v="4"/>
          </reference>
          <reference field="3" count="1">
            <x v="4"/>
          </reference>
        </references>
      </pivotArea>
    </format>
    <format dxfId="18976">
      <pivotArea dataOnly="0" labelOnly="1" outline="0" fieldPosition="0">
        <references count="1">
          <reference field="4294967294" count="3">
            <x v="0"/>
            <x v="4"/>
            <x v="5"/>
          </reference>
        </references>
      </pivotArea>
    </format>
    <format dxfId="18975">
      <pivotArea type="all" dataOnly="0" outline="0" fieldPosition="0"/>
    </format>
    <format dxfId="18974">
      <pivotArea outline="0" collapsedLevelsAreSubtotals="1" fieldPosition="0"/>
    </format>
    <format dxfId="18973">
      <pivotArea dataOnly="0" labelOnly="1" outline="0" fieldPosition="0">
        <references count="1">
          <reference field="2" count="0"/>
        </references>
      </pivotArea>
    </format>
    <format dxfId="18972">
      <pivotArea dataOnly="0" labelOnly="1" grandRow="1" outline="0" fieldPosition="0"/>
    </format>
    <format dxfId="18971">
      <pivotArea dataOnly="0" labelOnly="1" outline="0" fieldPosition="0">
        <references count="2">
          <reference field="2" count="1" selected="0">
            <x v="0"/>
          </reference>
          <reference field="3" count="1">
            <x v="1"/>
          </reference>
        </references>
      </pivotArea>
    </format>
    <format dxfId="18970">
      <pivotArea dataOnly="0" labelOnly="1" outline="0" fieldPosition="0">
        <references count="2">
          <reference field="2" count="1" selected="0">
            <x v="1"/>
          </reference>
          <reference field="3" count="1">
            <x v="2"/>
          </reference>
        </references>
      </pivotArea>
    </format>
    <format dxfId="18969">
      <pivotArea dataOnly="0" labelOnly="1" outline="0" fieldPosition="0">
        <references count="2">
          <reference field="2" count="1" selected="0">
            <x v="2"/>
          </reference>
          <reference field="3" count="1">
            <x v="0"/>
          </reference>
        </references>
      </pivotArea>
    </format>
    <format dxfId="18968">
      <pivotArea dataOnly="0" labelOnly="1" outline="0" fieldPosition="0">
        <references count="2">
          <reference field="2" count="1" selected="0">
            <x v="3"/>
          </reference>
          <reference field="3" count="1">
            <x v="5"/>
          </reference>
        </references>
      </pivotArea>
    </format>
    <format dxfId="18967">
      <pivotArea dataOnly="0" labelOnly="1" outline="0" fieldPosition="0">
        <references count="2">
          <reference field="2" count="1" selected="0">
            <x v="4"/>
          </reference>
          <reference field="3" count="1">
            <x v="4"/>
          </reference>
        </references>
      </pivotArea>
    </format>
    <format dxfId="18966">
      <pivotArea dataOnly="0" labelOnly="1" outline="0" fieldPosition="0">
        <references count="1">
          <reference field="4294967294" count="3">
            <x v="0"/>
            <x v="4"/>
            <x v="5"/>
          </reference>
        </references>
      </pivotArea>
    </format>
    <format dxfId="18965">
      <pivotArea type="all" dataOnly="0" outline="0" fieldPosition="0"/>
    </format>
    <format dxfId="18964">
      <pivotArea outline="0" collapsedLevelsAreSubtotals="1" fieldPosition="0"/>
    </format>
    <format dxfId="18963">
      <pivotArea dataOnly="0" labelOnly="1" outline="0" fieldPosition="0">
        <references count="1">
          <reference field="2" count="0"/>
        </references>
      </pivotArea>
    </format>
    <format dxfId="18962">
      <pivotArea dataOnly="0" labelOnly="1" grandRow="1" outline="0" fieldPosition="0"/>
    </format>
    <format dxfId="18961">
      <pivotArea dataOnly="0" labelOnly="1" outline="0" fieldPosition="0">
        <references count="2">
          <reference field="2" count="1" selected="0">
            <x v="0"/>
          </reference>
          <reference field="3" count="1">
            <x v="1"/>
          </reference>
        </references>
      </pivotArea>
    </format>
    <format dxfId="18960">
      <pivotArea dataOnly="0" labelOnly="1" outline="0" fieldPosition="0">
        <references count="2">
          <reference field="2" count="1" selected="0">
            <x v="1"/>
          </reference>
          <reference field="3" count="1">
            <x v="2"/>
          </reference>
        </references>
      </pivotArea>
    </format>
    <format dxfId="18959">
      <pivotArea dataOnly="0" labelOnly="1" outline="0" fieldPosition="0">
        <references count="2">
          <reference field="2" count="1" selected="0">
            <x v="2"/>
          </reference>
          <reference field="3" count="1">
            <x v="0"/>
          </reference>
        </references>
      </pivotArea>
    </format>
    <format dxfId="18958">
      <pivotArea dataOnly="0" labelOnly="1" outline="0" fieldPosition="0">
        <references count="2">
          <reference field="2" count="1" selected="0">
            <x v="3"/>
          </reference>
          <reference field="3" count="1">
            <x v="5"/>
          </reference>
        </references>
      </pivotArea>
    </format>
    <format dxfId="18957">
      <pivotArea dataOnly="0" labelOnly="1" outline="0" fieldPosition="0">
        <references count="2">
          <reference field="2" count="1" selected="0">
            <x v="4"/>
          </reference>
          <reference field="3" count="1">
            <x v="4"/>
          </reference>
        </references>
      </pivotArea>
    </format>
    <format dxfId="18956">
      <pivotArea dataOnly="0" labelOnly="1" outline="0" fieldPosition="0">
        <references count="1">
          <reference field="4294967294" count="3">
            <x v="0"/>
            <x v="4"/>
            <x v="5"/>
          </reference>
        </references>
      </pivotArea>
    </format>
    <format dxfId="18955">
      <pivotArea type="all" dataOnly="0" outline="0" fieldPosition="0"/>
    </format>
    <format dxfId="18954">
      <pivotArea outline="0" collapsedLevelsAreSubtotals="1" fieldPosition="0"/>
    </format>
    <format dxfId="18953">
      <pivotArea dataOnly="0" labelOnly="1" outline="0" fieldPosition="0">
        <references count="1">
          <reference field="2" count="0"/>
        </references>
      </pivotArea>
    </format>
    <format dxfId="18952">
      <pivotArea dataOnly="0" labelOnly="1" grandRow="1" outline="0" fieldPosition="0"/>
    </format>
    <format dxfId="18951">
      <pivotArea dataOnly="0" labelOnly="1" outline="0" fieldPosition="0">
        <references count="2">
          <reference field="2" count="1" selected="0">
            <x v="0"/>
          </reference>
          <reference field="3" count="1">
            <x v="1"/>
          </reference>
        </references>
      </pivotArea>
    </format>
    <format dxfId="18950">
      <pivotArea dataOnly="0" labelOnly="1" outline="0" fieldPosition="0">
        <references count="2">
          <reference field="2" count="1" selected="0">
            <x v="1"/>
          </reference>
          <reference field="3" count="1">
            <x v="2"/>
          </reference>
        </references>
      </pivotArea>
    </format>
    <format dxfId="18949">
      <pivotArea dataOnly="0" labelOnly="1" outline="0" fieldPosition="0">
        <references count="2">
          <reference field="2" count="1" selected="0">
            <x v="2"/>
          </reference>
          <reference field="3" count="1">
            <x v="0"/>
          </reference>
        </references>
      </pivotArea>
    </format>
    <format dxfId="18948">
      <pivotArea dataOnly="0" labelOnly="1" outline="0" fieldPosition="0">
        <references count="2">
          <reference field="2" count="1" selected="0">
            <x v="3"/>
          </reference>
          <reference field="3" count="1">
            <x v="5"/>
          </reference>
        </references>
      </pivotArea>
    </format>
    <format dxfId="18947">
      <pivotArea dataOnly="0" labelOnly="1" outline="0" fieldPosition="0">
        <references count="2">
          <reference field="2" count="1" selected="0">
            <x v="4"/>
          </reference>
          <reference field="3" count="1">
            <x v="4"/>
          </reference>
        </references>
      </pivotArea>
    </format>
    <format dxfId="18946">
      <pivotArea dataOnly="0" labelOnly="1" outline="0" fieldPosition="0">
        <references count="1">
          <reference field="4294967294" count="6">
            <x v="0"/>
            <x v="1"/>
            <x v="2"/>
            <x v="3"/>
            <x v="4"/>
            <x v="5"/>
          </reference>
        </references>
      </pivotArea>
    </format>
    <format dxfId="18945">
      <pivotArea type="all" dataOnly="0" outline="0" fieldPosition="0"/>
    </format>
    <format dxfId="18944">
      <pivotArea outline="0" collapsedLevelsAreSubtotals="1" fieldPosition="0"/>
    </format>
    <format dxfId="18943">
      <pivotArea dataOnly="0" labelOnly="1" outline="0" fieldPosition="0">
        <references count="1">
          <reference field="2" count="0"/>
        </references>
      </pivotArea>
    </format>
    <format dxfId="18942">
      <pivotArea dataOnly="0" labelOnly="1" grandRow="1" outline="0" fieldPosition="0"/>
    </format>
    <format dxfId="18941">
      <pivotArea dataOnly="0" labelOnly="1" outline="0" fieldPosition="0">
        <references count="2">
          <reference field="2" count="1" selected="0">
            <x v="0"/>
          </reference>
          <reference field="3" count="1">
            <x v="9"/>
          </reference>
        </references>
      </pivotArea>
    </format>
    <format dxfId="18940">
      <pivotArea dataOnly="0" labelOnly="1" outline="0" fieldPosition="0">
        <references count="2">
          <reference field="2" count="1" selected="0">
            <x v="1"/>
          </reference>
          <reference field="3" count="1">
            <x v="10"/>
          </reference>
        </references>
      </pivotArea>
    </format>
    <format dxfId="18939">
      <pivotArea dataOnly="0" labelOnly="1" outline="0" fieldPosition="0">
        <references count="2">
          <reference field="2" count="1" selected="0">
            <x v="2"/>
          </reference>
          <reference field="3" count="1">
            <x v="11"/>
          </reference>
        </references>
      </pivotArea>
    </format>
    <format dxfId="18938">
      <pivotArea dataOnly="0" labelOnly="1" outline="0" fieldPosition="0">
        <references count="2">
          <reference field="2" count="1" selected="0">
            <x v="3"/>
          </reference>
          <reference field="3" count="1">
            <x v="7"/>
          </reference>
        </references>
      </pivotArea>
    </format>
    <format dxfId="18937">
      <pivotArea dataOnly="0" labelOnly="1" outline="0" fieldPosition="0">
        <references count="2">
          <reference field="2" count="1" selected="0">
            <x v="4"/>
          </reference>
          <reference field="3" count="1">
            <x v="12"/>
          </reference>
        </references>
      </pivotArea>
    </format>
    <format dxfId="18936">
      <pivotArea dataOnly="0" labelOnly="1" outline="0" fieldPosition="0">
        <references count="1">
          <reference field="4294967294" count="6">
            <x v="0"/>
            <x v="1"/>
            <x v="2"/>
            <x v="3"/>
            <x v="4"/>
            <x v="5"/>
          </reference>
        </references>
      </pivotArea>
    </format>
    <format dxfId="18935">
      <pivotArea type="all" dataOnly="0" outline="0" fieldPosition="0"/>
    </format>
    <format dxfId="18934">
      <pivotArea outline="0" collapsedLevelsAreSubtotals="1" fieldPosition="0"/>
    </format>
    <format dxfId="18933">
      <pivotArea dataOnly="0" labelOnly="1" outline="0" fieldPosition="0">
        <references count="1">
          <reference field="2" count="0"/>
        </references>
      </pivotArea>
    </format>
    <format dxfId="18932">
      <pivotArea dataOnly="0" labelOnly="1" grandRow="1" outline="0" fieldPosition="0"/>
    </format>
    <format dxfId="18931">
      <pivotArea dataOnly="0" labelOnly="1" outline="0" fieldPosition="0">
        <references count="2">
          <reference field="2" count="1" selected="0">
            <x v="0"/>
          </reference>
          <reference field="3" count="1">
            <x v="9"/>
          </reference>
        </references>
      </pivotArea>
    </format>
    <format dxfId="18930">
      <pivotArea dataOnly="0" labelOnly="1" outline="0" fieldPosition="0">
        <references count="2">
          <reference field="2" count="1" selected="0">
            <x v="1"/>
          </reference>
          <reference field="3" count="1">
            <x v="10"/>
          </reference>
        </references>
      </pivotArea>
    </format>
    <format dxfId="18929">
      <pivotArea dataOnly="0" labelOnly="1" outline="0" fieldPosition="0">
        <references count="2">
          <reference field="2" count="1" selected="0">
            <x v="2"/>
          </reference>
          <reference field="3" count="1">
            <x v="11"/>
          </reference>
        </references>
      </pivotArea>
    </format>
    <format dxfId="18928">
      <pivotArea dataOnly="0" labelOnly="1" outline="0" fieldPosition="0">
        <references count="2">
          <reference field="2" count="1" selected="0">
            <x v="3"/>
          </reference>
          <reference field="3" count="1">
            <x v="7"/>
          </reference>
        </references>
      </pivotArea>
    </format>
    <format dxfId="18927">
      <pivotArea dataOnly="0" labelOnly="1" outline="0" fieldPosition="0">
        <references count="2">
          <reference field="2" count="1" selected="0">
            <x v="4"/>
          </reference>
          <reference field="3" count="1">
            <x v="12"/>
          </reference>
        </references>
      </pivotArea>
    </format>
    <format dxfId="18926">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rowHeaderCaption="Item">
  <location ref="A4:U53" firstHeaderRow="2" firstDataRow="2" firstDataCol="15"/>
  <pivotFields count="53">
    <pivotField axis="axisRow" compact="0" outline="0" showAll="0" defaultSubtotal="0">
      <items count="5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224"/>
        <item m="1" x="340"/>
        <item m="1" x="456"/>
        <item m="1" x="102"/>
        <item m="1" x="215"/>
        <item m="1" x="331"/>
        <item m="1" x="447"/>
        <item m="1" x="94"/>
        <item m="1" x="207"/>
        <item m="1" x="323"/>
        <item m="1" x="439"/>
        <item m="1" x="86"/>
        <item m="1" x="199"/>
        <item m="1" x="315"/>
        <item m="1" x="431"/>
        <item m="1" x="78"/>
        <item m="1" x="191"/>
        <item m="1" x="251"/>
        <item m="1" x="307"/>
        <item m="1" x="367"/>
        <item m="1" x="423"/>
        <item m="1" x="482"/>
        <item m="1" x="70"/>
        <item m="1" x="128"/>
        <item m="1" x="183"/>
        <item m="1" x="243"/>
        <item m="1" x="299"/>
        <item m="1" x="359"/>
        <item m="1" x="415"/>
        <item m="1" x="475"/>
        <item m="1" x="63"/>
        <item m="1" x="121"/>
        <item m="1" x="176"/>
        <item m="1" x="236"/>
        <item m="1" x="292"/>
        <item m="1" x="352"/>
        <item m="1" x="408"/>
        <item m="1" x="468"/>
        <item m="1" x="56"/>
        <item m="1" x="113"/>
        <item m="1" x="168"/>
        <item m="1" x="228"/>
        <item m="1" x="284"/>
        <item m="1" x="344"/>
        <item m="1" x="400"/>
        <item m="1" x="460"/>
        <item m="1" x="49"/>
        <item m="1" x="106"/>
        <item m="1" x="161"/>
        <item m="1" x="220"/>
        <item m="1" x="277"/>
        <item m="1" x="336"/>
        <item m="1" x="393"/>
        <item m="1" x="452"/>
        <item m="1" x="506"/>
        <item m="1" x="98"/>
        <item m="1" x="153"/>
        <item m="1" x="211"/>
        <item m="1" x="269"/>
        <item m="1" x="327"/>
        <item m="1" x="385"/>
        <item m="1" x="443"/>
        <item m="1" x="499"/>
        <item m="1" x="90"/>
        <item m="1" x="146"/>
        <item m="1" x="203"/>
        <item m="1" x="262"/>
        <item m="1" x="319"/>
        <item m="1" x="378"/>
        <item m="1" x="435"/>
        <item m="1" x="492"/>
        <item m="1" x="81"/>
        <item m="1" x="138"/>
        <item m="1" x="194"/>
        <item m="1" x="254"/>
        <item m="1" x="310"/>
        <item m="1" x="370"/>
        <item m="1" x="426"/>
        <item m="1" x="485"/>
        <item m="1" x="73"/>
        <item m="1" x="131"/>
        <item m="1" x="158"/>
        <item m="1" x="186"/>
        <item m="1" x="217"/>
        <item m="1" x="246"/>
        <item m="1" x="274"/>
        <item m="1" x="302"/>
        <item m="1" x="333"/>
        <item m="1" x="362"/>
        <item m="1" x="390"/>
        <item m="1" x="418"/>
        <item m="1" x="449"/>
        <item m="1" x="478"/>
        <item m="1" x="504"/>
        <item m="1" x="66"/>
        <item m="1" x="96"/>
        <item m="1" x="124"/>
        <item m="1" x="151"/>
        <item m="1" x="179"/>
        <item m="1" x="209"/>
        <item m="1" x="239"/>
        <item m="1" x="267"/>
        <item m="1" x="295"/>
        <item m="1" x="325"/>
        <item m="1" x="355"/>
        <item m="1" x="383"/>
        <item m="1" x="411"/>
        <item m="1" x="441"/>
        <item m="1" x="471"/>
        <item m="1" x="497"/>
        <item m="1" x="59"/>
        <item m="1" x="88"/>
        <item m="1" x="117"/>
        <item m="1" x="144"/>
        <item m="1" x="172"/>
        <item m="1" x="201"/>
        <item m="1" x="232"/>
        <item m="1" x="260"/>
        <item m="1" x="288"/>
        <item m="1" x="317"/>
        <item m="1" x="348"/>
        <item m="1" x="376"/>
        <item m="1" x="404"/>
        <item m="1" x="433"/>
        <item m="1" x="464"/>
        <item m="1" x="491"/>
        <item m="1" x="53"/>
        <item m="1" x="80"/>
        <item m="1" x="110"/>
        <item m="1" x="137"/>
        <item m="1" x="165"/>
        <item m="1" x="193"/>
        <item m="1" x="225"/>
        <item m="1" x="253"/>
        <item m="1" x="281"/>
        <item m="1" x="309"/>
        <item m="1" x="341"/>
        <item m="1" x="369"/>
        <item m="1" x="397"/>
        <item m="1" x="425"/>
        <item m="1" x="457"/>
        <item m="1" x="484"/>
        <item m="1" x="510"/>
        <item m="1" x="72"/>
        <item m="1" x="103"/>
        <item m="1" x="130"/>
        <item m="1" x="157"/>
        <item m="1" x="185"/>
        <item m="1" x="216"/>
        <item m="1" x="245"/>
        <item m="1" x="273"/>
        <item m="1" x="301"/>
        <item m="1" x="332"/>
        <item m="1" x="361"/>
        <item m="1" x="389"/>
        <item m="1" x="417"/>
        <item m="1" x="448"/>
        <item m="1" x="477"/>
        <item m="1" x="503"/>
        <item m="1" x="65"/>
        <item m="1" x="95"/>
        <item m="1" x="123"/>
        <item m="1" x="150"/>
        <item m="1" x="178"/>
        <item m="1" x="208"/>
        <item m="1" x="238"/>
        <item m="1" x="266"/>
        <item m="1" x="294"/>
        <item m="1" x="324"/>
        <item m="1" x="354"/>
        <item m="1" x="382"/>
        <item m="1" x="410"/>
        <item m="1" x="440"/>
        <item m="1" x="470"/>
        <item m="1" x="496"/>
        <item m="1" x="58"/>
        <item m="1" x="87"/>
        <item m="1" x="116"/>
        <item m="1" x="143"/>
        <item m="1" x="171"/>
        <item m="1" x="200"/>
        <item m="1" x="231"/>
        <item m="1" x="259"/>
        <item m="1" x="287"/>
        <item m="1" x="316"/>
        <item m="1" x="347"/>
        <item m="1" x="375"/>
        <item m="1" x="403"/>
        <item m="1" x="432"/>
        <item m="1" x="463"/>
        <item m="1" x="490"/>
        <item m="1" x="52"/>
        <item m="1" x="79"/>
        <item m="1" x="109"/>
        <item m="1" x="136"/>
        <item m="1" x="164"/>
        <item m="1" x="192"/>
        <item m="1" x="223"/>
        <item m="1" x="252"/>
        <item m="1" x="280"/>
        <item m="1" x="308"/>
        <item m="1" x="339"/>
        <item m="1" x="368"/>
        <item m="1" x="396"/>
        <item m="1" x="424"/>
        <item m="1" x="455"/>
        <item m="1" x="483"/>
        <item m="1" x="509"/>
        <item m="1" x="71"/>
        <item m="1" x="85"/>
        <item m="1" x="101"/>
        <item m="1" x="115"/>
        <item m="1" x="129"/>
        <item m="1" x="142"/>
        <item m="1" x="156"/>
        <item m="1" x="170"/>
        <item m="1" x="184"/>
        <item m="1" x="198"/>
        <item m="1" x="214"/>
        <item m="1" x="230"/>
        <item m="1" x="244"/>
        <item m="1" x="258"/>
        <item m="1" x="272"/>
        <item m="1" x="286"/>
        <item m="1" x="300"/>
        <item m="1" x="314"/>
        <item m="1" x="330"/>
        <item m="1" x="346"/>
        <item m="1" x="360"/>
        <item m="1" x="374"/>
        <item m="1" x="388"/>
        <item m="1" x="402"/>
        <item m="1" x="416"/>
        <item m="1" x="430"/>
        <item m="1" x="446"/>
        <item m="1" x="462"/>
        <item m="1" x="476"/>
        <item m="1" x="489"/>
        <item m="1" x="502"/>
        <item m="1" x="51"/>
        <item m="1" x="64"/>
        <item m="1" x="77"/>
        <item m="1" x="93"/>
        <item m="1" x="108"/>
        <item m="1" x="122"/>
        <item m="1" x="135"/>
        <item m="1" x="149"/>
        <item m="1" x="163"/>
        <item m="1" x="177"/>
        <item m="1" x="190"/>
        <item m="1" x="206"/>
        <item m="1" x="222"/>
        <item m="1" x="237"/>
        <item m="1" x="250"/>
        <item m="1" x="265"/>
        <item m="1" x="279"/>
        <item m="1" x="293"/>
        <item m="1" x="306"/>
        <item m="1" x="322"/>
        <item m="1" x="338"/>
        <item m="1" x="353"/>
        <item m="1" x="366"/>
        <item m="1" x="381"/>
        <item m="1" x="395"/>
        <item m="1" x="409"/>
        <item m="1" x="422"/>
        <item m="1" x="438"/>
        <item m="1" x="454"/>
        <item m="1" x="469"/>
        <item m="1" x="481"/>
        <item m="1" x="495"/>
        <item m="1" x="508"/>
        <item m="1" x="57"/>
        <item m="1" x="69"/>
        <item m="1" x="84"/>
        <item m="1" x="100"/>
        <item m="1" x="114"/>
        <item m="1" x="127"/>
        <item m="1" x="141"/>
        <item m="1" x="155"/>
        <item m="1" x="169"/>
        <item m="1" x="182"/>
        <item m="1" x="197"/>
        <item m="1" x="213"/>
        <item m="1" x="229"/>
        <item m="1" x="242"/>
        <item m="1" x="257"/>
        <item m="1" x="271"/>
        <item m="1" x="285"/>
        <item m="1" x="298"/>
        <item m="1" x="313"/>
        <item m="1" x="329"/>
        <item m="1" x="345"/>
        <item m="1" x="358"/>
        <item m="1" x="373"/>
        <item m="1" x="387"/>
        <item m="1" x="401"/>
        <item m="1" x="414"/>
        <item m="1" x="429"/>
        <item m="1" x="445"/>
        <item m="1" x="461"/>
        <item m="1" x="474"/>
        <item m="1" x="488"/>
        <item m="1" x="501"/>
        <item m="1" x="50"/>
        <item m="1" x="62"/>
        <item m="1" x="76"/>
        <item m="1" x="92"/>
        <item m="1" x="107"/>
        <item m="1" x="120"/>
        <item m="1" x="134"/>
        <item m="1" x="148"/>
        <item m="1" x="162"/>
        <item m="1" x="175"/>
        <item m="1" x="189"/>
        <item m="1" x="205"/>
        <item m="1" x="221"/>
        <item m="1" x="235"/>
        <item m="1" x="249"/>
        <item m="1" x="264"/>
        <item m="1" x="278"/>
        <item m="1" x="291"/>
        <item m="1" x="305"/>
        <item m="1" x="321"/>
        <item m="1" x="337"/>
        <item m="1" x="351"/>
        <item m="1" x="365"/>
        <item m="1" x="380"/>
        <item m="1" x="394"/>
        <item m="1" x="407"/>
        <item m="1" x="421"/>
        <item m="1" x="437"/>
        <item m="1" x="453"/>
        <item m="1" x="467"/>
        <item m="1" x="480"/>
        <item m="1" x="494"/>
        <item m="1" x="507"/>
        <item m="1" x="55"/>
        <item m="1" x="68"/>
        <item m="1" x="83"/>
        <item m="1" x="99"/>
        <item m="1" x="112"/>
        <item m="1" x="126"/>
        <item m="1" x="140"/>
        <item m="1" x="154"/>
        <item m="1" x="167"/>
        <item m="1" x="181"/>
        <item m="1" x="196"/>
        <item m="1" x="212"/>
        <item m="1" x="227"/>
        <item m="1" x="241"/>
        <item m="1" x="256"/>
        <item m="1" x="270"/>
        <item m="1" x="283"/>
        <item m="1" x="297"/>
        <item m="1" x="312"/>
        <item m="1" x="328"/>
        <item m="1" x="343"/>
        <item m="1" x="357"/>
        <item m="1" x="372"/>
        <item m="1" x="386"/>
        <item m="1" x="399"/>
        <item m="1" x="413"/>
        <item m="1" x="428"/>
        <item m="1" x="444"/>
        <item m="1" x="459"/>
        <item m="1" x="473"/>
        <item m="1" x="487"/>
        <item m="1" x="500"/>
        <item m="1" x="48"/>
        <item m="1" x="61"/>
        <item m="1" x="75"/>
        <item m="1" x="91"/>
        <item m="1" x="105"/>
        <item m="1" x="119"/>
        <item m="1" x="133"/>
        <item m="1" x="147"/>
        <item m="1" x="160"/>
        <item m="1" x="174"/>
        <item m="1" x="188"/>
        <item m="1" x="204"/>
        <item m="1" x="219"/>
        <item m="1" x="234"/>
        <item m="1" x="248"/>
        <item m="1" x="263"/>
        <item m="1" x="276"/>
        <item m="1" x="290"/>
        <item m="1" x="304"/>
        <item m="1" x="320"/>
        <item m="1" x="335"/>
        <item m="1" x="350"/>
        <item m="1" x="364"/>
        <item m="1" x="379"/>
        <item m="1" x="392"/>
        <item m="1" x="406"/>
        <item m="1" x="420"/>
        <item m="1" x="436"/>
        <item m="1" x="451"/>
        <item m="1" x="466"/>
        <item m="1" x="479"/>
        <item m="1" x="493"/>
        <item m="1" x="505"/>
        <item m="1" x="54"/>
        <item m="1" x="67"/>
        <item m="1" x="82"/>
        <item m="1" x="97"/>
        <item m="1" x="111"/>
        <item m="1" x="125"/>
        <item m="1" x="139"/>
        <item m="1" x="152"/>
        <item m="1" x="166"/>
        <item m="1" x="180"/>
        <item m="1" x="195"/>
        <item m="1" x="210"/>
        <item m="1" x="226"/>
        <item m="1" x="240"/>
        <item m="1" x="255"/>
        <item m="1" x="268"/>
        <item m="1" x="282"/>
        <item m="1" x="296"/>
        <item m="1" x="311"/>
        <item m="1" x="326"/>
        <item m="1" x="342"/>
        <item m="1" x="356"/>
        <item m="1" x="371"/>
        <item m="1" x="384"/>
        <item m="1" x="398"/>
        <item m="1" x="412"/>
        <item m="1" x="427"/>
        <item m="1" x="442"/>
        <item m="1" x="458"/>
        <item m="1" x="472"/>
        <item m="1" x="486"/>
        <item m="1" x="498"/>
        <item m="1" x="47"/>
        <item m="1" x="60"/>
        <item m="1" x="74"/>
        <item m="1" x="89"/>
        <item m="1" x="104"/>
        <item m="1" x="118"/>
        <item m="1" x="132"/>
        <item m="1" x="145"/>
        <item m="1" x="159"/>
        <item m="1" x="173"/>
        <item m="1" x="187"/>
        <item m="1" x="202"/>
        <item m="1" x="218"/>
        <item m="1" x="233"/>
        <item m="1" x="247"/>
        <item m="1" x="261"/>
        <item m="1" x="275"/>
        <item m="1" x="289"/>
        <item m="1" x="303"/>
        <item m="1" x="318"/>
        <item m="1" x="334"/>
        <item m="1" x="349"/>
        <item m="1" x="363"/>
        <item m="1" x="377"/>
        <item m="1" x="391"/>
        <item m="1" x="405"/>
        <item m="1" x="419"/>
        <item m="1" x="434"/>
        <item m="1" x="450"/>
        <item m="1" x="465"/>
      </items>
    </pivotField>
    <pivotField compact="0" outline="0" showAll="0" defaultSubtotal="0"/>
    <pivotField compact="0" outline="0" showAll="0" defaultSubtotal="0"/>
    <pivotField compact="0" outline="0" showAll="0" defaultSubtotal="0"/>
    <pivotField axis="axisRow" compact="0" outline="0" showAll="0" defaultSubtotal="0">
      <items count="289">
        <item m="1" x="147"/>
        <item m="1" x="273"/>
        <item m="1" x="149"/>
        <item m="1" x="274"/>
        <item m="1" x="152"/>
        <item m="1" x="276"/>
        <item m="1" x="154"/>
        <item m="1" x="278"/>
        <item m="1" x="157"/>
        <item m="1" x="281"/>
        <item m="1" x="160"/>
        <item m="1" x="284"/>
        <item m="1" x="165"/>
        <item m="1" x="288"/>
        <item m="1" x="169"/>
        <item m="1" x="44"/>
        <item m="1" x="171"/>
        <item m="1" x="46"/>
        <item m="1" x="173"/>
        <item m="1" x="49"/>
        <item m="1" x="174"/>
        <item m="1" x="54"/>
        <item m="1" x="51"/>
        <item m="1" x="176"/>
        <item m="1" x="57"/>
        <item m="1" x="59"/>
        <item m="1" x="62"/>
        <item m="1" x="65"/>
        <item m="1" x="69"/>
        <item m="1" x="74"/>
        <item m="1" x="80"/>
        <item m="1" x="87"/>
        <item m="1" x="91"/>
        <item m="1" x="97"/>
        <item m="1" x="103"/>
        <item m="1" x="108"/>
        <item m="1" x="114"/>
        <item m="1" x="178"/>
        <item m="1" x="181"/>
        <item m="1" x="183"/>
        <item m="1" x="188"/>
        <item m="1" x="192"/>
        <item m="1" x="196"/>
        <item m="1" x="201"/>
        <item m="1" x="206"/>
        <item m="1" x="211"/>
        <item m="1" x="216"/>
        <item m="1" x="224"/>
        <item m="1" x="229"/>
        <item m="1" x="236"/>
        <item m="1" x="243"/>
        <item m="1" x="185"/>
        <item m="1" x="190"/>
        <item m="1" x="193"/>
        <item m="1" x="198"/>
        <item m="1" x="203"/>
        <item m="1" x="207"/>
        <item m="1" x="213"/>
        <item m="1" x="218"/>
        <item m="1" x="226"/>
        <item m="1" x="230"/>
        <item m="1" x="238"/>
        <item m="1" x="245"/>
        <item m="1" x="249"/>
        <item m="1" x="254"/>
        <item m="1" x="258"/>
        <item m="1" x="260"/>
        <item m="1" x="71"/>
        <item m="1" x="77"/>
        <item m="1" x="83"/>
        <item m="1" x="88"/>
        <item m="1" x="94"/>
        <item m="1" x="100"/>
        <item m="1" x="105"/>
        <item m="1" x="110"/>
        <item m="1" x="117"/>
        <item m="1" x="122"/>
        <item m="1" x="125"/>
        <item m="1" x="129"/>
        <item m="1" x="134"/>
        <item m="1" x="137"/>
        <item m="1" x="141"/>
        <item m="1" x="84"/>
        <item m="1" x="85"/>
        <item m="1" x="262"/>
        <item m="1" x="140"/>
        <item m="1" x="264"/>
        <item m="1" x="266"/>
        <item m="1" x="143"/>
        <item m="1" x="144"/>
        <item m="1" x="269"/>
        <item m="1" x="148"/>
        <item m="1" x="277"/>
        <item m="1" x="164"/>
        <item m="1" x="287"/>
        <item m="1" x="168"/>
        <item m="1" x="43"/>
        <item m="1" x="170"/>
        <item m="1" x="53"/>
        <item m="1" x="150"/>
        <item m="1" x="155"/>
        <item m="1" x="279"/>
        <item m="1" x="158"/>
        <item m="1" x="161"/>
        <item m="1" x="45"/>
        <item m="1" x="47"/>
        <item m="1" x="175"/>
        <item m="1" x="55"/>
        <item m="1" x="180"/>
        <item m="1" x="145"/>
        <item m="1" x="271"/>
        <item m="1" x="151"/>
        <item m="1" x="275"/>
        <item m="1" x="153"/>
        <item m="1" x="159"/>
        <item m="1" x="282"/>
        <item m="1" x="162"/>
        <item m="1" x="285"/>
        <item m="1" x="166"/>
        <item m="1" x="172"/>
        <item m="1" x="48"/>
        <item m="1" x="50"/>
        <item m="1" x="52"/>
        <item m="1" x="177"/>
        <item m="1" x="56"/>
        <item m="1" x="182"/>
        <item m="1" x="60"/>
        <item m="1" x="184"/>
        <item m="1" x="63"/>
        <item m="1" x="189"/>
        <item m="1" x="66"/>
        <item m="1" x="70"/>
        <item m="1" x="197"/>
        <item m="1" x="75"/>
        <item m="1" x="202"/>
        <item m="1" x="81"/>
        <item m="1" x="212"/>
        <item m="1" x="92"/>
        <item m="1" x="217"/>
        <item m="1" x="98"/>
        <item m="1" x="225"/>
        <item m="1" x="109"/>
        <item m="1" x="237"/>
        <item m="1" x="115"/>
        <item m="1" x="244"/>
        <item m="1" x="179"/>
        <item m="1" x="58"/>
        <item m="1" x="61"/>
        <item m="1" x="186"/>
        <item m="1" x="64"/>
        <item m="1" x="191"/>
        <item m="1" x="67"/>
        <item m="1" x="199"/>
        <item m="1" x="76"/>
        <item m="1" x="204"/>
        <item m="1" x="82"/>
        <item m="1" x="208"/>
        <item m="1" x="93"/>
        <item m="1" x="219"/>
        <item m="1" x="99"/>
        <item m="1" x="227"/>
        <item m="1" x="104"/>
        <item m="1" x="239"/>
        <item m="1" x="116"/>
        <item m="1" x="246"/>
        <item m="1" x="121"/>
        <item m="1" x="187"/>
        <item m="1" x="68"/>
        <item m="1" x="194"/>
        <item m="1" x="72"/>
        <item m="1" x="78"/>
        <item m="1" x="209"/>
        <item m="1" x="89"/>
        <item m="1" x="214"/>
        <item m="1" x="95"/>
        <item m="1" x="220"/>
        <item m="1" x="106"/>
        <item m="1" x="231"/>
        <item m="1" x="111"/>
        <item m="1" x="118"/>
        <item m="1" x="250"/>
        <item m="1" x="126"/>
        <item m="1" x="255"/>
        <item m="1" x="130"/>
        <item m="1" x="195"/>
        <item m="1" x="73"/>
        <item m="1" x="200"/>
        <item m="1" x="79"/>
        <item m="1" x="90"/>
        <item m="1" x="215"/>
        <item m="1" x="96"/>
        <item m="1" x="221"/>
        <item m="1" x="101"/>
        <item m="1" x="232"/>
        <item m="1" x="112"/>
        <item m="1" x="240"/>
        <item m="1" x="119"/>
        <item m="1" x="247"/>
        <item m="1" x="251"/>
        <item m="1" x="127"/>
        <item m="1" x="256"/>
        <item m="1" x="131"/>
        <item m="1" x="259"/>
        <item m="1" x="135"/>
        <item m="1" x="138"/>
        <item m="1" x="263"/>
        <item m="1" x="142"/>
        <item m="1" x="205"/>
        <item m="1" x="86"/>
        <item m="1" x="210"/>
        <item m="1" x="222"/>
        <item m="1" x="102"/>
        <item m="1" x="228"/>
        <item m="1" x="107"/>
        <item m="1" x="233"/>
        <item m="1" x="241"/>
        <item m="1" x="120"/>
        <item m="1" x="248"/>
        <item m="1" x="123"/>
        <item m="1" x="252"/>
        <item m="1" x="132"/>
        <item m="1" x="136"/>
        <item m="1" x="261"/>
        <item m="1" x="139"/>
        <item m="1" x="268"/>
        <item m="1" x="223"/>
        <item m="1" x="234"/>
        <item m="1" x="235"/>
        <item m="1" x="113"/>
        <item m="1" x="124"/>
        <item m="1" x="253"/>
        <item m="1" x="128"/>
        <item m="1" x="257"/>
        <item m="1" x="133"/>
        <item m="1" x="265"/>
        <item m="1" x="272"/>
        <item m="1" x="156"/>
        <item m="1" x="146"/>
        <item m="1" x="270"/>
        <item m="1" x="267"/>
        <item m="1" x="280"/>
        <item m="1" x="242"/>
        <item x="0"/>
        <item x="1"/>
        <item x="2"/>
        <item x="3"/>
        <item x="4"/>
        <item x="10"/>
        <item x="11"/>
        <item x="12"/>
        <item x="13"/>
        <item x="14"/>
        <item x="31"/>
        <item x="32"/>
        <item x="33"/>
        <item x="34"/>
        <item x="15"/>
        <item x="16"/>
        <item x="17"/>
        <item x="18"/>
        <item x="19"/>
        <item x="20"/>
        <item x="21"/>
        <item x="22"/>
        <item x="23"/>
        <item x="24"/>
        <item x="25"/>
        <item x="26"/>
        <item x="27"/>
        <item x="28"/>
        <item x="29"/>
        <item x="30"/>
        <item x="35"/>
        <item x="36"/>
        <item x="37"/>
        <item x="38"/>
        <item x="39"/>
        <item x="40"/>
        <item x="5"/>
        <item x="6"/>
        <item x="7"/>
        <item x="8"/>
        <item x="9"/>
        <item m="1" x="283"/>
        <item m="1" x="163"/>
        <item m="1" x="286"/>
        <item m="1" x="167"/>
        <item x="41"/>
        <item x="42"/>
      </items>
    </pivotField>
    <pivotField axis="axisRow" compact="0" outline="0" showAll="0" defaultSubtotal="0">
      <items count="13">
        <item x="1"/>
        <item m="1" x="11"/>
        <item x="6"/>
        <item x="3"/>
        <item x="5"/>
        <item x="7"/>
        <item x="2"/>
        <item x="9"/>
        <item x="8"/>
        <item x="4"/>
        <item m="1" x="12"/>
        <item x="10"/>
        <item x="0"/>
      </items>
    </pivotField>
    <pivotField axis="axisRow" compact="0" outline="0" showAll="0" defaultSubtotal="0">
      <items count="29">
        <item x="13"/>
        <item m="1" x="28"/>
        <item m="1" x="20"/>
        <item x="9"/>
        <item m="1" x="25"/>
        <item m="1" x="15"/>
        <item m="1" x="23"/>
        <item m="1" x="26"/>
        <item m="1" x="16"/>
        <item x="3"/>
        <item m="1" x="18"/>
        <item m="1" x="22"/>
        <item m="1" x="27"/>
        <item x="2"/>
        <item x="6"/>
        <item x="7"/>
        <item x="4"/>
        <item x="10"/>
        <item m="1" x="19"/>
        <item m="1" x="21"/>
        <item m="1" x="17"/>
        <item x="5"/>
        <item m="1" x="24"/>
        <item x="14"/>
        <item x="0"/>
        <item x="1"/>
        <item x="11"/>
        <item x="12"/>
        <item x="8"/>
      </items>
    </pivotField>
    <pivotField axis="axisRow" compact="0" outline="0" showAll="0" defaultSubtotal="0">
      <items count="15">
        <item x="8"/>
        <item m="1" x="12"/>
        <item m="1" x="14"/>
        <item x="4"/>
        <item x="7"/>
        <item x="6"/>
        <item x="5"/>
        <item m="1" x="11"/>
        <item m="1" x="13"/>
        <item x="2"/>
        <item x="9"/>
        <item x="0"/>
        <item x="1"/>
        <item x="3"/>
        <item x="10"/>
      </items>
    </pivotField>
    <pivotField axis="axisRow" compact="0" outline="0" showAll="0" defaultSubtotal="0">
      <items count="15">
        <item x="3"/>
        <item m="1" x="11"/>
        <item m="1" x="9"/>
        <item x="1"/>
        <item m="1" x="14"/>
        <item m="1" x="8"/>
        <item m="1" x="5"/>
        <item m="1" x="6"/>
        <item m="1" x="12"/>
        <item x="4"/>
        <item m="1" x="7"/>
        <item m="1" x="10"/>
        <item m="1" x="13"/>
        <item x="2"/>
        <item x="0"/>
      </items>
    </pivotField>
    <pivotField axis="axisRow" compact="0" outline="0" showAll="0" defaultSubtotal="0">
      <items count="4">
        <item x="1"/>
        <item x="0"/>
        <item m="1" x="3"/>
        <item x="2"/>
      </items>
    </pivotField>
    <pivotField compact="0" outline="0" showAll="0"/>
    <pivotField axis="axisRow" compact="0" outline="0" showAll="0" defaultSubtotal="0">
      <items count="465">
        <item m="1" x="351"/>
        <item m="1" x="358"/>
        <item m="1" x="445"/>
        <item m="1" x="189"/>
        <item m="1" x="407"/>
        <item m="1" x="364"/>
        <item m="1" x="198"/>
        <item m="1" x="453"/>
        <item m="1" x="90"/>
        <item m="1" x="212"/>
        <item m="1" x="327"/>
        <item m="1" x="378"/>
        <item m="1" x="398"/>
        <item m="1" x="129"/>
        <item m="1" x="80"/>
        <item m="1" x="184"/>
        <item m="1" x="175"/>
        <item m="1" x="329"/>
        <item m="1" x="451"/>
        <item m="1" x="180"/>
        <item m="1" x="419"/>
        <item m="1" x="286"/>
        <item m="1" x="98"/>
        <item m="1" x="192"/>
        <item m="1" x="274"/>
        <item m="1" x="102"/>
        <item m="1" x="215"/>
        <item m="1" x="413"/>
        <item m="1" x="26"/>
        <item m="1" x="48"/>
        <item m="1" x="218"/>
        <item m="1" x="229"/>
        <item m="1" x="422"/>
        <item m="1" x="252"/>
        <item m="1" x="421"/>
        <item m="1" x="224"/>
        <item m="1" x="110"/>
        <item m="1" x="181"/>
        <item m="1" x="393"/>
        <item m="1" x="455"/>
        <item m="1" x="412"/>
        <item m="1" x="428"/>
        <item m="1" x="92"/>
        <item m="1" x="140"/>
        <item m="1" x="50"/>
        <item m="1" x="221"/>
        <item m="1" x="339"/>
        <item m="1" x="293"/>
        <item m="1" x="396"/>
        <item m="1" x="219"/>
        <item m="1" x="230"/>
        <item m="1" x="246"/>
        <item m="1" x="74"/>
        <item m="1" x="249"/>
        <item m="1" x="404"/>
        <item m="1" x="362"/>
        <item m="1" x="309"/>
        <item m="1" x="85"/>
        <item m="1" x="153"/>
        <item m="1" x="83"/>
        <item m="1" x="156"/>
        <item m="1" x="204"/>
        <item m="1" x="294"/>
        <item m="1" x="261"/>
        <item m="1" x="116"/>
        <item m="1" x="195"/>
        <item m="1" x="251"/>
        <item m="1" x="172"/>
        <item m="1" x="403"/>
        <item m="1" x="420"/>
        <item m="1" x="462"/>
        <item m="1" x="121"/>
        <item m="1" x="104"/>
        <item m="1" x="134"/>
        <item m="1" x="202"/>
        <item m="1" x="38"/>
        <item m="1" x="457"/>
        <item m="1" x="317"/>
        <item m="1" x="201"/>
        <item m="1" x="190"/>
        <item m="1" x="279"/>
        <item m="1" x="191"/>
        <item m="1" x="253"/>
        <item m="1" x="30"/>
        <item m="1" x="380"/>
        <item m="1" x="368"/>
        <item m="1" x="68"/>
        <item m="1" x="318"/>
        <item m="1" x="233"/>
        <item m="1" x="405"/>
        <item m="1" x="197"/>
        <item m="1" x="34"/>
        <item m="1" x="436"/>
        <item m="1" x="79"/>
        <item m="1" x="176"/>
        <item m="1" x="330"/>
        <item m="1" x="387"/>
        <item m="1" x="214"/>
        <item m="1" x="114"/>
        <item m="1" x="323"/>
        <item m="1" x="109"/>
        <item m="1" x="255"/>
        <item m="1" x="166"/>
        <item m="1" x="45"/>
        <item m="1" x="438"/>
        <item m="1" x="136"/>
        <item m="1" x="73"/>
        <item m="1" x="67"/>
        <item m="1" x="439"/>
        <item m="1" x="238"/>
        <item m="1" x="177"/>
        <item m="1" x="124"/>
        <item m="1" x="59"/>
        <item m="1" x="444"/>
        <item m="1" x="52"/>
        <item m="1" x="139"/>
        <item m="1" x="76"/>
        <item m="1" x="101"/>
        <item m="1" x="69"/>
        <item m="1" x="315"/>
        <item m="1" x="117"/>
        <item m="1" x="16"/>
        <item m="1" x="20"/>
        <item m="1" x="264"/>
        <item m="1" x="81"/>
        <item m="1" x="443"/>
        <item m="1" x="46"/>
        <item m="1" x="356"/>
        <item m="1" x="119"/>
        <item m="1" x="173"/>
        <item m="1" x="236"/>
        <item m="1" x="123"/>
        <item m="1" x="240"/>
        <item m="1" x="72"/>
        <item m="1" x="338"/>
        <item m="1" x="335"/>
        <item m="1" x="174"/>
        <item m="1" x="213"/>
        <item m="1" x="65"/>
        <item m="1" x="266"/>
        <item m="1" x="250"/>
        <item m="1" x="297"/>
        <item m="1" x="127"/>
        <item m="1" x="430"/>
        <item m="1" x="270"/>
        <item m="1" x="234"/>
        <item m="1" x="54"/>
        <item m="1" x="375"/>
        <item m="1" x="39"/>
        <item m="1" x="271"/>
        <item m="1" x="333"/>
        <item m="1" x="186"/>
        <item m="1" x="111"/>
        <item m="1" x="66"/>
        <item m="1" x="63"/>
        <item m="1" x="89"/>
        <item m="1" x="283"/>
        <item m="1" x="206"/>
        <item m="1" x="394"/>
        <item m="1" x="256"/>
        <item m="1" x="151"/>
        <item m="1" x="437"/>
        <item m="1" x="373"/>
        <item m="1" x="58"/>
        <item m="1" x="13"/>
        <item m="1" x="389"/>
        <item m="1" x="408"/>
        <item m="1" x="248"/>
        <item m="1" x="108"/>
        <item m="1" x="257"/>
        <item m="1" x="347"/>
        <item m="1" x="426"/>
        <item m="1" x="285"/>
        <item m="1" x="376"/>
        <item m="1" x="316"/>
        <item m="1" x="160"/>
        <item m="1" x="450"/>
        <item m="1" x="185"/>
        <item m="1" x="308"/>
        <item m="1" x="37"/>
        <item m="1" x="15"/>
        <item m="1" x="159"/>
        <item m="1" x="60"/>
        <item m="1" x="424"/>
        <item m="1" x="49"/>
        <item m="1" x="42"/>
        <item m="1" x="75"/>
        <item m="1" x="299"/>
        <item m="1" x="19"/>
        <item m="1" x="397"/>
        <item m="1" x="463"/>
        <item m="1" x="208"/>
        <item m="1" x="35"/>
        <item m="1" x="337"/>
        <item m="1" x="237"/>
        <item m="1" x="145"/>
        <item m="1" x="220"/>
        <item m="1" x="353"/>
        <item m="1" x="78"/>
        <item m="1" x="88"/>
        <item m="1" x="7"/>
        <item m="1" x="29"/>
        <item m="1" x="71"/>
        <item m="1" x="411"/>
        <item m="1" x="371"/>
        <item m="1" x="28"/>
        <item m="1" x="235"/>
        <item m="1" x="399"/>
        <item m="1" x="171"/>
        <item m="1" x="432"/>
        <item m="1" x="289"/>
        <item m="1" x="113"/>
        <item m="1" x="61"/>
        <item m="1" x="22"/>
        <item m="1" x="225"/>
        <item m="1" x="169"/>
        <item m="1" x="87"/>
        <item m="1" x="281"/>
        <item m="1" x="41"/>
        <item m="1" x="137"/>
        <item m="1" x="162"/>
        <item m="1" x="226"/>
        <item m="1" x="6"/>
        <item m="1" x="449"/>
        <item m="1" x="203"/>
        <item m="1" x="107"/>
        <item m="1" x="416"/>
        <item m="1" x="314"/>
        <item m="1" x="148"/>
        <item m="1" x="278"/>
        <item m="1" x="464"/>
        <item m="1" x="296"/>
        <item m="1" x="355"/>
        <item m="1" x="115"/>
        <item m="1" x="105"/>
        <item m="1" x="287"/>
        <item m="1" x="138"/>
        <item m="1" x="268"/>
        <item m="1" x="158"/>
        <item m="1" x="326"/>
        <item m="1" x="223"/>
        <item m="1" x="100"/>
        <item m="1" x="112"/>
        <item m="1" x="395"/>
        <item m="1" x="128"/>
        <item m="1" x="334"/>
        <item m="1" x="155"/>
        <item m="1" x="374"/>
        <item m="1" x="241"/>
        <item m="1" x="341"/>
        <item m="1" x="239"/>
        <item m="1" x="96"/>
        <item m="1" x="210"/>
        <item m="1" x="263"/>
        <item m="1" x="401"/>
        <item m="1" x="141"/>
        <item m="1" x="414"/>
        <item m="1" x="429"/>
        <item m="1" x="209"/>
        <item m="1" x="379"/>
        <item m="1" x="205"/>
        <item m="1" x="272"/>
        <item m="1" x="345"/>
        <item m="1" x="415"/>
        <item m="1" x="346"/>
        <item m="1" x="40"/>
        <item m="1" x="259"/>
        <item m="1" x="193"/>
        <item m="1" x="143"/>
        <item m="1" x="120"/>
        <item m="1" x="8"/>
        <item m="1" x="431"/>
        <item m="1" x="262"/>
        <item m="1" x="290"/>
        <item m="1" x="135"/>
        <item m="1" x="382"/>
        <item m="1" x="132"/>
        <item m="1" x="130"/>
        <item m="1" x="359"/>
        <item m="1" x="70"/>
        <item m="1" x="456"/>
        <item m="1" x="291"/>
        <item m="1" x="188"/>
        <item m="1" x="64"/>
        <item m="1" x="36"/>
        <item m="1" x="84"/>
        <item m="1" x="311"/>
        <item m="1" x="361"/>
        <item m="1" x="243"/>
        <item m="1" x="97"/>
        <item m="1" x="187"/>
        <item m="1" x="106"/>
        <item m="1" x="217"/>
        <item m="1" x="126"/>
        <item m="1" x="77"/>
        <item m="1" x="324"/>
        <item m="1" x="43"/>
        <item m="1" x="418"/>
        <item m="1" x="2"/>
        <item m="1" x="95"/>
        <item m="1" x="344"/>
        <item m="1" x="350"/>
        <item m="1" x="260"/>
        <item m="1" x="320"/>
        <item m="1" x="168"/>
        <item m="1" x="454"/>
        <item m="1" x="199"/>
        <item m="1" x="313"/>
        <item m="1" x="170"/>
        <item m="1" x="147"/>
        <item m="1" x="146"/>
        <item m="1" x="150"/>
        <item m="1" x="310"/>
        <item m="1" x="32"/>
        <item m="1" x="231"/>
        <item m="1" x="178"/>
        <item m="1" x="388"/>
        <item m="1" x="125"/>
        <item m="1" x="322"/>
        <item m="1" x="357"/>
        <item m="1" x="284"/>
        <item m="1" x="152"/>
        <item m="1" x="254"/>
        <item m="1" x="425"/>
        <item m="1" x="133"/>
        <item m="1" x="452"/>
        <item m="1" x="312"/>
        <item m="1" x="400"/>
        <item m="1" x="91"/>
        <item m="1" x="302"/>
        <item m="1" x="442"/>
        <item m="1" x="402"/>
        <item m="1" x="372"/>
        <item m="1" x="51"/>
        <item m="1" x="276"/>
        <item m="1" x="103"/>
        <item m="1" x="303"/>
        <item m="1" x="306"/>
        <item m="1" x="365"/>
        <item m="1" x="56"/>
        <item m="1" x="267"/>
        <item m="1" x="31"/>
        <item m="1" x="460"/>
        <item m="1" x="295"/>
        <item m="1" x="57"/>
        <item m="1" x="25"/>
        <item m="1" x="340"/>
        <item m="1" x="55"/>
        <item m="1" x="93"/>
        <item m="1" x="349"/>
        <item m="1" x="446"/>
        <item m="1" x="390"/>
        <item m="1" x="343"/>
        <item m="1" x="458"/>
        <item m="1" x="363"/>
        <item m="1" x="288"/>
        <item m="1" x="33"/>
        <item m="1" x="222"/>
        <item m="1" x="273"/>
        <item m="1" x="164"/>
        <item m="1" x="179"/>
        <item m="1" x="183"/>
        <item m="1" x="304"/>
        <item m="1" x="384"/>
        <item m="1" x="369"/>
        <item m="1" x="4"/>
        <item m="1" x="319"/>
        <item m="1" x="207"/>
        <item m="1" x="232"/>
        <item m="1" x="305"/>
        <item m="1" x="144"/>
        <item m="1" x="409"/>
        <item m="1" x="244"/>
        <item m="1" x="131"/>
        <item m="1" x="328"/>
        <item m="1" x="24"/>
        <item m="1" x="62"/>
        <item m="1" x="325"/>
        <item m="1" x="165"/>
        <item m="1" x="282"/>
        <item m="1" x="381"/>
        <item m="1" x="11"/>
        <item m="1" x="194"/>
        <item m="1" x="332"/>
        <item m="1" x="18"/>
        <item m="1" x="118"/>
        <item m="1" x="17"/>
        <item m="1" x="228"/>
        <item m="1" x="307"/>
        <item m="1" x="86"/>
        <item m="1" x="386"/>
        <item m="1" x="265"/>
        <item m="1" x="269"/>
        <item m="1" x="410"/>
        <item m="1" x="448"/>
        <item m="1" x="441"/>
        <item m="1" x="383"/>
        <item m="1" x="427"/>
        <item m="1" x="14"/>
        <item m="1" x="434"/>
        <item m="1" x="142"/>
        <item m="1" x="149"/>
        <item m="1" x="417"/>
        <item m="1" x="342"/>
        <item m="1" x="301"/>
        <item m="1" x="23"/>
        <item m="1" x="352"/>
        <item m="1" x="12"/>
        <item m="1" x="459"/>
        <item m="1" x="377"/>
        <item m="1" x="211"/>
        <item m="1" x="440"/>
        <item m="1" x="163"/>
        <item m="1" x="354"/>
        <item m="1" x="435"/>
        <item m="1" x="5"/>
        <item m="1" x="300"/>
        <item m="1" x="336"/>
        <item m="1" x="157"/>
        <item m="1" x="245"/>
        <item m="1" x="216"/>
        <item m="1" x="9"/>
        <item m="1" x="391"/>
        <item m="1" x="3"/>
        <item m="1" x="292"/>
        <item m="1" x="433"/>
        <item m="1" x="247"/>
        <item m="1" x="27"/>
        <item m="1" x="366"/>
        <item m="1" x="406"/>
        <item m="1" x="122"/>
        <item m="1" x="47"/>
        <item m="1" x="385"/>
        <item m="1" x="161"/>
        <item m="1" x="44"/>
        <item m="1" x="182"/>
        <item m="1" x="392"/>
        <item m="1" x="277"/>
        <item m="1" x="367"/>
        <item m="1" x="99"/>
        <item m="1" x="280"/>
        <item m="1" x="10"/>
        <item m="1" x="94"/>
        <item m="1" x="258"/>
        <item m="1" x="167"/>
        <item m="1" x="423"/>
        <item m="1" x="200"/>
        <item m="1" x="348"/>
        <item m="1" x="321"/>
        <item m="1" x="227"/>
        <item m="1" x="275"/>
        <item m="1" x="360"/>
        <item m="1" x="53"/>
        <item m="1" x="298"/>
        <item m="1" x="331"/>
        <item m="1" x="461"/>
        <item m="1" x="242"/>
        <item m="1" x="154"/>
        <item m="1" x="370"/>
        <item m="1" x="447"/>
        <item m="1" x="21"/>
        <item m="1" x="82"/>
        <item m="1" x="1"/>
        <item m="1" x="196"/>
        <item x="0"/>
      </items>
    </pivotField>
    <pivotField axis="axisRow" compact="0" outline="0" showAll="0" defaultSubtotal="0">
      <items count="40">
        <item m="1" x="17"/>
        <item m="1" x="33"/>
        <item m="1" x="30"/>
        <item m="1" x="7"/>
        <item m="1" x="35"/>
        <item m="1" x="14"/>
        <item m="1" x="22"/>
        <item m="1" x="12"/>
        <item m="1" x="39"/>
        <item m="1" x="28"/>
        <item m="1" x="38"/>
        <item m="1" x="31"/>
        <item m="1" x="20"/>
        <item m="1" x="24"/>
        <item m="1" x="8"/>
        <item m="1" x="32"/>
        <item m="1" x="5"/>
        <item m="1" x="23"/>
        <item m="1" x="25"/>
        <item m="1" x="10"/>
        <item m="1" x="34"/>
        <item m="1" x="37"/>
        <item m="1" x="4"/>
        <item m="1" x="19"/>
        <item m="1" x="2"/>
        <item m="1" x="1"/>
        <item m="1" x="9"/>
        <item m="1" x="11"/>
        <item m="1" x="36"/>
        <item m="1" x="13"/>
        <item m="1" x="27"/>
        <item m="1" x="29"/>
        <item m="1" x="26"/>
        <item m="1" x="6"/>
        <item m="1" x="21"/>
        <item m="1" x="16"/>
        <item m="1" x="15"/>
        <item m="1" x="18"/>
        <item m="1" x="3"/>
        <item x="0"/>
      </items>
    </pivotField>
    <pivotField compact="0" outline="0" showAll="0" defaultSubtotal="0"/>
    <pivotField compact="0" outline="0" showAll="0" defaultSubtotal="0"/>
    <pivotField axis="axisRow" compact="0" outline="0" showAll="0" defaultSubtotal="0">
      <items count="15">
        <item x="5"/>
        <item m="1" x="12"/>
        <item m="1" x="8"/>
        <item x="6"/>
        <item m="1" x="11"/>
        <item x="3"/>
        <item m="1" x="10"/>
        <item m="1" x="7"/>
        <item m="1" x="14"/>
        <item x="0"/>
        <item x="2"/>
        <item x="1"/>
        <item m="1" x="13"/>
        <item m="1" x="9"/>
        <item x="4"/>
      </items>
    </pivotField>
    <pivotField compact="0" outline="0" showAll="0"/>
    <pivotField axis="axisRow" compact="0" outline="0" showAll="0" defaultSubtotal="0">
      <items count="8">
        <item x="0"/>
        <item m="1" x="7"/>
        <item x="1"/>
        <item x="2"/>
        <item x="4"/>
        <item m="1" x="6"/>
        <item x="3"/>
        <item m="1" x="5"/>
      </items>
    </pivotField>
    <pivotField compact="0" outline="0" showAll="0"/>
    <pivotField compact="0" outline="0" showAll="0" defaultSubtotal="0"/>
    <pivotField axis="axisRow" compact="0" outline="0" showAll="0" defaultSubtotal="0">
      <items count="69">
        <item m="1" x="52"/>
        <item m="1" x="53"/>
        <item m="1" x="30"/>
        <item m="1" x="21"/>
        <item x="4"/>
        <item m="1" x="16"/>
        <item m="1" x="60"/>
        <item m="1" x="46"/>
        <item m="1" x="17"/>
        <item m="1" x="19"/>
        <item m="1" x="25"/>
        <item m="1" x="67"/>
        <item m="1" x="41"/>
        <item x="2"/>
        <item m="1" x="55"/>
        <item m="1" x="43"/>
        <item m="1" x="49"/>
        <item m="1" x="27"/>
        <item m="1" x="59"/>
        <item m="1" x="34"/>
        <item m="1" x="37"/>
        <item m="1" x="23"/>
        <item m="1" x="64"/>
        <item m="1" x="48"/>
        <item m="1" x="68"/>
        <item m="1" x="13"/>
        <item m="1" x="38"/>
        <item m="1" x="15"/>
        <item m="1" x="54"/>
        <item m="1" x="36"/>
        <item m="1" x="58"/>
        <item m="1" x="44"/>
        <item m="1" x="42"/>
        <item m="1" x="45"/>
        <item m="1" x="51"/>
        <item m="1" x="31"/>
        <item m="1" x="26"/>
        <item m="1" x="28"/>
        <item x="8"/>
        <item m="1" x="35"/>
        <item m="1" x="18"/>
        <item m="1" x="20"/>
        <item m="1" x="22"/>
        <item m="1" x="24"/>
        <item m="1" x="63"/>
        <item m="1" x="47"/>
        <item x="3"/>
        <item m="1" x="14"/>
        <item m="1" x="57"/>
        <item x="0"/>
        <item m="1" x="12"/>
        <item m="1" x="29"/>
        <item x="1"/>
        <item m="1" x="56"/>
        <item x="5"/>
        <item m="1" x="65"/>
        <item m="1" x="50"/>
        <item x="7"/>
        <item m="1" x="33"/>
        <item m="1" x="62"/>
        <item m="1" x="32"/>
        <item m="1" x="39"/>
        <item m="1" x="61"/>
        <item m="1" x="40"/>
        <item m="1" x="66"/>
        <item x="10"/>
        <item x="11"/>
        <item x="6"/>
        <item x="9"/>
      </items>
    </pivotField>
    <pivotField compact="0" outline="0" showAll="0"/>
    <pivotField compact="0" numFmtId="43" outline="0" showAll="0"/>
    <pivotField axis="axisRow" compact="0" numFmtId="43" outline="0" showAll="0" defaultSubtotal="0">
      <items count="353">
        <item x="13"/>
        <item m="1" x="143"/>
        <item m="1" x="68"/>
        <item m="1" x="102"/>
        <item m="1" x="283"/>
        <item m="1" x="113"/>
        <item m="1" x="321"/>
        <item m="1" x="322"/>
        <item m="1" x="328"/>
        <item m="1" x="253"/>
        <item m="1" x="146"/>
        <item m="1" x="144"/>
        <item m="1" x="99"/>
        <item m="1" x="98"/>
        <item m="1" x="205"/>
        <item m="1" x="48"/>
        <item m="1" x="250"/>
        <item m="1" x="64"/>
        <item m="1" x="324"/>
        <item m="1" x="284"/>
        <item m="1" x="289"/>
        <item m="1" x="308"/>
        <item m="1" x="242"/>
        <item m="1" x="213"/>
        <item m="1" x="226"/>
        <item m="1" x="104"/>
        <item m="1" x="232"/>
        <item m="1" x="46"/>
        <item m="1" x="244"/>
        <item m="1" x="72"/>
        <item m="1" x="93"/>
        <item m="1" x="162"/>
        <item m="1" x="326"/>
        <item m="1" x="174"/>
        <item m="1" x="233"/>
        <item m="1" x="161"/>
        <item m="1" x="296"/>
        <item m="1" x="207"/>
        <item m="1" x="224"/>
        <item m="1" x="286"/>
        <item m="1" x="339"/>
        <item m="1" x="251"/>
        <item m="1" x="275"/>
        <item m="1" x="195"/>
        <item m="1" x="260"/>
        <item m="1" x="216"/>
        <item m="1" x="71"/>
        <item m="1" x="167"/>
        <item m="1" x="204"/>
        <item m="1" x="142"/>
        <item m="1" x="50"/>
        <item m="1" x="183"/>
        <item m="1" x="352"/>
        <item m="1" x="55"/>
        <item m="1" x="126"/>
        <item m="1" x="201"/>
        <item m="1" x="182"/>
        <item m="1" x="184"/>
        <item m="1" x="136"/>
        <item m="1" x="150"/>
        <item m="1" x="124"/>
        <item m="1" x="192"/>
        <item m="1" x="177"/>
        <item m="1" x="345"/>
        <item m="1" x="185"/>
        <item m="1" x="81"/>
        <item m="1" x="211"/>
        <item m="1" x="292"/>
        <item m="1" x="186"/>
        <item m="1" x="92"/>
        <item m="1" x="32"/>
        <item m="1" x="63"/>
        <item m="1" x="351"/>
        <item m="1" x="168"/>
        <item m="1" x="180"/>
        <item m="1" x="77"/>
        <item m="1" x="327"/>
        <item m="1" x="131"/>
        <item m="1" x="348"/>
        <item m="1" x="334"/>
        <item m="1" x="200"/>
        <item m="1" x="116"/>
        <item m="1" x="304"/>
        <item m="1" x="114"/>
        <item m="1" x="75"/>
        <item m="1" x="258"/>
        <item m="1" x="166"/>
        <item m="1" x="111"/>
        <item m="1" x="234"/>
        <item m="1" x="123"/>
        <item m="1" x="140"/>
        <item m="1" x="108"/>
        <item m="1" x="310"/>
        <item m="1" x="41"/>
        <item m="1" x="135"/>
        <item m="1" x="349"/>
        <item m="1" x="165"/>
        <item m="1" x="323"/>
        <item m="1" x="212"/>
        <item m="1" x="35"/>
        <item m="1" x="141"/>
        <item m="1" x="109"/>
        <item m="1" x="43"/>
        <item m="1" x="172"/>
        <item m="1" x="194"/>
        <item m="1" x="37"/>
        <item m="1" x="302"/>
        <item m="1" x="122"/>
        <item m="1" x="265"/>
        <item m="1" x="139"/>
        <item m="1" x="58"/>
        <item m="1" x="288"/>
        <item m="1" x="153"/>
        <item m="1" x="208"/>
        <item m="1" x="317"/>
        <item m="1" x="66"/>
        <item m="1" x="73"/>
        <item m="1" x="59"/>
        <item m="1" x="187"/>
        <item m="1" x="293"/>
        <item m="1" x="218"/>
        <item m="1" x="30"/>
        <item m="1" x="219"/>
        <item m="1" x="60"/>
        <item m="1" x="209"/>
        <item m="1" x="223"/>
        <item m="1" x="303"/>
        <item m="1" x="277"/>
        <item m="1" x="127"/>
        <item m="1" x="89"/>
        <item m="1" x="237"/>
        <item m="1" x="130"/>
        <item m="1" x="229"/>
        <item m="1" x="301"/>
        <item m="1" x="97"/>
        <item m="1" x="54"/>
        <item m="1" x="128"/>
        <item m="1" x="138"/>
        <item m="1" x="276"/>
        <item m="1" x="262"/>
        <item m="1" x="272"/>
        <item m="1" x="95"/>
        <item m="1" x="257"/>
        <item m="1" x="53"/>
        <item m="1" x="164"/>
        <item m="1" x="342"/>
        <item m="1" x="263"/>
        <item m="1" x="230"/>
        <item m="1" x="305"/>
        <item m="1" x="245"/>
        <item m="1" x="266"/>
        <item m="1" x="333"/>
        <item m="1" x="45"/>
        <item m="1" x="282"/>
        <item m="1" x="240"/>
        <item m="1" x="44"/>
        <item m="1" x="85"/>
        <item m="1" x="298"/>
        <item m="1" x="249"/>
        <item m="1" x="222"/>
        <item m="1" x="188"/>
        <item m="1" x="56"/>
        <item m="1" x="199"/>
        <item m="1" x="313"/>
        <item m="1" x="319"/>
        <item m="1" x="110"/>
        <item m="1" x="214"/>
        <item m="1" x="331"/>
        <item m="1" x="159"/>
        <item m="1" x="297"/>
        <item m="1" x="269"/>
        <item m="1" x="171"/>
        <item m="1" x="246"/>
        <item m="1" x="311"/>
        <item x="10"/>
        <item x="11"/>
        <item m="1" x="341"/>
        <item m="1" x="49"/>
        <item m="1" x="228"/>
        <item m="1" x="176"/>
        <item x="20"/>
        <item m="1" x="330"/>
        <item m="1" x="235"/>
        <item m="1" x="193"/>
        <item m="1" x="119"/>
        <item x="2"/>
        <item x="0"/>
        <item m="1" x="74"/>
        <item m="1" x="69"/>
        <item m="1" x="52"/>
        <item m="1" x="290"/>
        <item m="1" x="120"/>
        <item m="1" x="152"/>
        <item m="1" x="287"/>
        <item m="1" x="210"/>
        <item m="1" x="80"/>
        <item m="1" x="106"/>
        <item m="1" x="156"/>
        <item m="1" x="261"/>
        <item m="1" x="33"/>
        <item m="1" x="220"/>
        <item m="1" x="347"/>
        <item m="1" x="243"/>
        <item m="1" x="300"/>
        <item m="1" x="256"/>
        <item m="1" x="47"/>
        <item m="1" x="197"/>
        <item m="1" x="268"/>
        <item m="1" x="318"/>
        <item m="1" x="34"/>
        <item m="1" x="241"/>
        <item m="1" x="101"/>
        <item m="1" x="107"/>
        <item m="1" x="299"/>
        <item x="19"/>
        <item m="1" x="270"/>
        <item m="1" x="247"/>
        <item x="1"/>
        <item m="1" x="29"/>
        <item m="1" x="148"/>
        <item m="1" x="254"/>
        <item m="1" x="202"/>
        <item m="1" x="337"/>
        <item m="1" x="315"/>
        <item m="1" x="295"/>
        <item m="1" x="132"/>
        <item m="1" x="274"/>
        <item m="1" x="279"/>
        <item x="8"/>
        <item m="1" x="67"/>
        <item m="1" x="179"/>
        <item m="1" x="40"/>
        <item m="1" x="155"/>
        <item m="1" x="87"/>
        <item m="1" x="70"/>
        <item m="1" x="82"/>
        <item m="1" x="51"/>
        <item m="1" x="129"/>
        <item m="1" x="36"/>
        <item m="1" x="309"/>
        <item m="1" x="350"/>
        <item m="1" x="115"/>
        <item m="1" x="39"/>
        <item m="1" x="90"/>
        <item m="1" x="163"/>
        <item m="1" x="178"/>
        <item m="1" x="285"/>
        <item m="1" x="278"/>
        <item m="1" x="57"/>
        <item m="1" x="217"/>
        <item m="1" x="259"/>
        <item m="1" x="273"/>
        <item m="1" x="340"/>
        <item m="1" x="88"/>
        <item m="1" x="344"/>
        <item m="1" x="145"/>
        <item x="7"/>
        <item m="1" x="76"/>
        <item m="1" x="121"/>
        <item m="1" x="239"/>
        <item m="1" x="134"/>
        <item m="1" x="198"/>
        <item m="1" x="312"/>
        <item m="1" x="280"/>
        <item m="1" x="271"/>
        <item m="1" x="125"/>
        <item m="1" x="157"/>
        <item m="1" x="221"/>
        <item m="1" x="225"/>
        <item m="1" x="105"/>
        <item x="4"/>
        <item m="1" x="84"/>
        <item m="1" x="91"/>
        <item m="1" x="332"/>
        <item x="18"/>
        <item m="1" x="346"/>
        <item m="1" x="189"/>
        <item m="1" x="238"/>
        <item m="1" x="316"/>
        <item m="1" x="149"/>
        <item x="9"/>
        <item m="1" x="267"/>
        <item m="1" x="158"/>
        <item m="1" x="118"/>
        <item m="1" x="336"/>
        <item m="1" x="281"/>
        <item m="1" x="65"/>
        <item m="1" x="335"/>
        <item m="1" x="38"/>
        <item m="1" x="137"/>
        <item m="1" x="329"/>
        <item m="1" x="203"/>
        <item m="1" x="307"/>
        <item m="1" x="79"/>
        <item m="1" x="252"/>
        <item m="1" x="314"/>
        <item m="1" x="160"/>
        <item m="1" x="264"/>
        <item m="1" x="100"/>
        <item m="1" x="62"/>
        <item m="1" x="112"/>
        <item m="1" x="343"/>
        <item m="1" x="227"/>
        <item m="1" x="231"/>
        <item m="1" x="103"/>
        <item m="1" x="191"/>
        <item m="1" x="147"/>
        <item m="1" x="86"/>
        <item m="1" x="133"/>
        <item m="1" x="170"/>
        <item m="1" x="78"/>
        <item m="1" x="151"/>
        <item m="1" x="42"/>
        <item m="1" x="117"/>
        <item m="1" x="175"/>
        <item m="1" x="83"/>
        <item m="1" x="206"/>
        <item m="1" x="248"/>
        <item m="1" x="320"/>
        <item m="1" x="154"/>
        <item m="1" x="294"/>
        <item m="1" x="173"/>
        <item m="1" x="96"/>
        <item x="3"/>
        <item x="21"/>
        <item x="26"/>
        <item x="27"/>
        <item x="5"/>
        <item x="6"/>
        <item x="17"/>
        <item x="12"/>
        <item x="24"/>
        <item x="25"/>
        <item x="22"/>
        <item x="23"/>
        <item x="14"/>
        <item x="15"/>
        <item x="16"/>
        <item m="1" x="215"/>
        <item m="1" x="31"/>
        <item m="1" x="325"/>
        <item m="1" x="236"/>
        <item m="1" x="61"/>
        <item m="1" x="190"/>
        <item m="1" x="338"/>
        <item m="1" x="196"/>
        <item m="1" x="181"/>
        <item m="1" x="94"/>
        <item m="1" x="255"/>
        <item m="1" x="28"/>
        <item m="1" x="169"/>
        <item m="1" x="306"/>
        <item m="1" x="291"/>
      </items>
    </pivotField>
    <pivotField name="Disb " axis="axisRow" compact="0" numFmtId="43" outline="0" showAll="0" defaultSubtotal="0">
      <items count="70">
        <item x="0"/>
        <item m="1" x="20"/>
        <item m="1" x="36"/>
        <item m="1" x="64"/>
        <item m="1" x="8"/>
        <item m="1" x="43"/>
        <item m="1" x="18"/>
        <item m="1" x="50"/>
        <item m="1" x="25"/>
        <item m="1" x="9"/>
        <item m="1" x="55"/>
        <item m="1" x="42"/>
        <item m="1" x="29"/>
        <item m="1" x="47"/>
        <item m="1" x="26"/>
        <item m="1" x="34"/>
        <item m="1" x="11"/>
        <item m="1" x="10"/>
        <item m="1" x="32"/>
        <item m="1" x="12"/>
        <item m="1" x="14"/>
        <item m="1" x="61"/>
        <item m="1" x="48"/>
        <item m="1" x="37"/>
        <item m="1" x="56"/>
        <item m="1" x="57"/>
        <item m="1" x="23"/>
        <item m="1" x="40"/>
        <item m="1" x="16"/>
        <item m="1" x="69"/>
        <item m="1" x="21"/>
        <item m="1" x="38"/>
        <item m="1" x="24"/>
        <item m="1" x="68"/>
        <item m="1" x="44"/>
        <item m="1" x="58"/>
        <item m="1" x="17"/>
        <item m="1" x="31"/>
        <item m="1" x="59"/>
        <item m="1" x="53"/>
        <item m="1" x="46"/>
        <item m="1" x="27"/>
        <item m="1" x="63"/>
        <item m="1" x="22"/>
        <item m="1" x="39"/>
        <item m="1" x="30"/>
        <item m="1" x="15"/>
        <item x="1"/>
        <item m="1" x="28"/>
        <item m="1" x="33"/>
        <item m="1" x="19"/>
        <item m="1" x="49"/>
        <item m="1" x="60"/>
        <item m="1" x="66"/>
        <item m="1" x="41"/>
        <item m="1" x="13"/>
        <item m="1" x="62"/>
        <item m="1" x="67"/>
        <item m="1" x="45"/>
        <item m="1" x="51"/>
        <item m="1" x="7"/>
        <item x="5"/>
        <item m="1" x="35"/>
        <item m="1" x="54"/>
        <item x="3"/>
        <item x="6"/>
        <item m="1" x="65"/>
        <item m="1" x="52"/>
        <item x="4"/>
        <item x="2"/>
      </items>
    </pivotField>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compact="0" outline="0" showAll="0"/>
    <pivotField compact="0" numFmtId="43" outline="0" showAll="0"/>
    <pivotField compact="0" numFmtId="43" outline="0" showAll="0"/>
    <pivotField compact="0" numFmtId="43" outline="0" showAll="0"/>
    <pivotField compact="0" numFmtId="43" outline="0" showAll="0"/>
    <pivotField compact="0" outline="0" showAll="0"/>
    <pivotField compact="0" numFmtId="43" outline="0" showAll="0"/>
    <pivotField compact="0" numFmtId="43" outline="0" showAll="0"/>
    <pivotField compact="0" outline="0" showAll="0"/>
    <pivotField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1">
        <item x="0"/>
        <item x="1"/>
        <item x="2"/>
        <item x="3"/>
        <item x="4"/>
        <item x="5"/>
        <item x="6"/>
        <item x="7"/>
        <item x="8"/>
        <item x="9"/>
        <item x="10"/>
      </items>
    </pivotField>
  </pivotFields>
  <rowFields count="15">
    <field x="52"/>
    <field x="0"/>
    <field x="4"/>
    <field x="5"/>
    <field x="6"/>
    <field x="7"/>
    <field x="8"/>
    <field x="9"/>
    <field x="11"/>
    <field x="12"/>
    <field x="15"/>
    <field x="17"/>
    <field x="20"/>
    <field x="23"/>
    <field x="24"/>
  </rowFields>
  <rowItems count="48">
    <i>
      <x/>
      <x/>
      <x v="242"/>
      <x v="12"/>
      <x v="24"/>
      <x v="11"/>
      <x v="14"/>
      <x v="1"/>
      <x v="464"/>
      <x v="39"/>
      <x v="9"/>
      <x/>
      <x v="49"/>
      <x v="186"/>
      <x/>
    </i>
    <i r="1">
      <x v="1"/>
      <x v="243"/>
      <x v="12"/>
      <x v="24"/>
      <x v="12"/>
      <x v="14"/>
      <x v="1"/>
      <x v="464"/>
      <x v="39"/>
      <x v="9"/>
      <x/>
      <x v="52"/>
      <x v="217"/>
      <x/>
    </i>
    <i r="1">
      <x v="2"/>
      <x v="244"/>
      <x v="12"/>
      <x v="25"/>
      <x v="9"/>
      <x v="14"/>
      <x v="1"/>
      <x v="464"/>
      <x v="39"/>
      <x v="9"/>
      <x/>
      <x v="13"/>
      <x v="185"/>
      <x/>
    </i>
    <i r="1">
      <x v="3"/>
      <x v="245"/>
      <x v="12"/>
      <x v="25"/>
      <x v="13"/>
      <x v="14"/>
      <x v="1"/>
      <x v="464"/>
      <x v="39"/>
      <x v="11"/>
      <x v="2"/>
      <x v="46"/>
      <x v="323"/>
      <x/>
    </i>
    <i r="1">
      <x v="4"/>
      <x v="246"/>
      <x v="12"/>
      <x v="25"/>
      <x v="3"/>
      <x v="14"/>
      <x v="1"/>
      <x v="464"/>
      <x v="39"/>
      <x v="10"/>
      <x v="3"/>
      <x v="4"/>
      <x v="270"/>
      <x/>
    </i>
    <i>
      <x v="1"/>
      <x v="5"/>
      <x v="278"/>
      <x/>
      <x v="13"/>
      <x v="6"/>
      <x v="14"/>
      <x/>
      <x v="464"/>
      <x v="39"/>
      <x v="5"/>
      <x v="2"/>
      <x v="54"/>
      <x v="327"/>
      <x/>
    </i>
    <i r="1">
      <x v="6"/>
      <x v="279"/>
      <x/>
      <x v="13"/>
      <x v="5"/>
      <x v="14"/>
      <x/>
      <x v="464"/>
      <x v="39"/>
      <x v="5"/>
      <x v="2"/>
      <x v="52"/>
      <x v="328"/>
      <x/>
    </i>
    <i r="1">
      <x v="7"/>
      <x v="280"/>
      <x/>
      <x v="13"/>
      <x v="4"/>
      <x v="14"/>
      <x/>
      <x v="464"/>
      <x v="39"/>
      <x v="9"/>
      <x/>
      <x v="54"/>
      <x v="256"/>
      <x/>
    </i>
    <i r="1">
      <x v="8"/>
      <x v="281"/>
      <x/>
      <x v="13"/>
      <x/>
      <x v="14"/>
      <x/>
      <x v="464"/>
      <x v="39"/>
      <x v="5"/>
      <x v="2"/>
      <x v="46"/>
      <x v="228"/>
      <x/>
    </i>
    <i r="1">
      <x v="9"/>
      <x v="282"/>
      <x/>
      <x v="13"/>
      <x v="10"/>
      <x v="14"/>
      <x/>
      <x v="464"/>
      <x v="39"/>
      <x v="5"/>
      <x v="2"/>
      <x v="49"/>
      <x v="280"/>
      <x/>
    </i>
    <i>
      <x v="2"/>
      <x v="10"/>
      <x v="247"/>
      <x v="6"/>
      <x v="9"/>
      <x v="11"/>
      <x v="14"/>
      <x v="1"/>
      <x v="464"/>
      <x v="39"/>
      <x v="10"/>
      <x v="3"/>
      <x v="46"/>
      <x v="174"/>
      <x/>
    </i>
    <i r="1">
      <x v="11"/>
      <x v="248"/>
      <x v="6"/>
      <x v="9"/>
      <x v="12"/>
      <x v="14"/>
      <x v="1"/>
      <x v="464"/>
      <x v="39"/>
      <x v="5"/>
      <x v="2"/>
      <x v="4"/>
      <x v="175"/>
      <x/>
    </i>
    <i r="1">
      <x v="12"/>
      <x v="249"/>
      <x v="6"/>
      <x v="9"/>
      <x v="9"/>
      <x v="14"/>
      <x v="1"/>
      <x v="464"/>
      <x v="39"/>
      <x v="5"/>
      <x v="2"/>
      <x v="49"/>
      <x v="280"/>
      <x/>
    </i>
    <i r="1">
      <x v="13"/>
      <x v="250"/>
      <x v="6"/>
      <x v="9"/>
      <x v="13"/>
      <x v="14"/>
      <x v="1"/>
      <x v="464"/>
      <x v="39"/>
      <x v="10"/>
      <x v="3"/>
      <x v="54"/>
      <x v="330"/>
      <x/>
    </i>
    <i r="1">
      <x v="14"/>
      <x v="251"/>
      <x v="6"/>
      <x v="9"/>
      <x v="14"/>
      <x v="3"/>
      <x v="1"/>
      <x v="464"/>
      <x v="39"/>
      <x v="14"/>
      <x v="6"/>
      <x v="67"/>
      <x/>
      <x v="47"/>
    </i>
    <i r="1">
      <x v="30"/>
      <x v="271"/>
      <x v="6"/>
      <x v="28"/>
      <x v="14"/>
      <x/>
      <x v="3"/>
      <x v="464"/>
      <x v="39"/>
      <x v="14"/>
      <x v="6"/>
      <x v="67"/>
      <x/>
      <x v="64"/>
    </i>
    <i>
      <x v="3"/>
      <x v="15"/>
      <x v="256"/>
      <x v="3"/>
      <x v="16"/>
      <x v="6"/>
      <x v="14"/>
      <x/>
      <x v="464"/>
      <x v="39"/>
      <x v="9"/>
      <x/>
      <x v="49"/>
      <x v="335"/>
      <x/>
    </i>
    <i r="1">
      <x v="16"/>
      <x v="257"/>
      <x v="3"/>
      <x v="16"/>
      <x v="5"/>
      <x v="14"/>
      <x/>
      <x v="464"/>
      <x v="39"/>
      <x v="9"/>
      <x/>
      <x v="57"/>
      <x v="336"/>
      <x/>
    </i>
    <i r="1">
      <x v="17"/>
      <x v="258"/>
      <x v="3"/>
      <x v="16"/>
      <x v="4"/>
      <x v="14"/>
      <x/>
      <x v="464"/>
      <x v="39"/>
      <x v="10"/>
      <x v="3"/>
      <x v="52"/>
      <x v="337"/>
      <x/>
    </i>
    <i r="1">
      <x v="18"/>
      <x v="259"/>
      <x v="3"/>
      <x v="16"/>
      <x/>
      <x v="14"/>
      <x/>
      <x v="464"/>
      <x v="39"/>
      <x v="9"/>
      <x/>
      <x v="49"/>
      <x v="186"/>
      <x/>
    </i>
    <i>
      <x v="4"/>
      <x v="19"/>
      <x v="260"/>
      <x v="9"/>
      <x v="21"/>
      <x v="10"/>
      <x v="14"/>
      <x/>
      <x v="464"/>
      <x v="39"/>
      <x v="10"/>
      <x v="3"/>
      <x v="52"/>
      <x v="329"/>
      <x/>
    </i>
    <i r="1">
      <x v="20"/>
      <x v="261"/>
      <x v="9"/>
      <x v="21"/>
      <x v="11"/>
      <x v="14"/>
      <x/>
      <x v="464"/>
      <x v="39"/>
      <x v="5"/>
      <x v="2"/>
      <x v="54"/>
      <x v="327"/>
      <x/>
    </i>
    <i r="1">
      <x v="21"/>
      <x v="262"/>
      <x v="9"/>
      <x v="21"/>
      <x v="12"/>
      <x v="14"/>
      <x/>
      <x v="464"/>
      <x v="39"/>
      <x v="5"/>
      <x v="2"/>
      <x v="52"/>
      <x v="328"/>
      <x/>
    </i>
    <i r="1">
      <x v="22"/>
      <x v="263"/>
      <x v="9"/>
      <x v="21"/>
      <x v="9"/>
      <x v="14"/>
      <x/>
      <x v="464"/>
      <x v="39"/>
      <x v="5"/>
      <x v="2"/>
      <x v="4"/>
      <x v="175"/>
      <x/>
    </i>
    <i r="1">
      <x v="23"/>
      <x v="264"/>
      <x v="9"/>
      <x v="21"/>
      <x v="13"/>
      <x v="14"/>
      <x/>
      <x v="464"/>
      <x v="39"/>
      <x v="5"/>
      <x v="2"/>
      <x v="57"/>
      <x v="274"/>
      <x/>
    </i>
    <i>
      <x v="5"/>
      <x v="24"/>
      <x v="265"/>
      <x v="4"/>
      <x v="14"/>
      <x v="3"/>
      <x v="14"/>
      <x/>
      <x v="464"/>
      <x v="39"/>
      <x v="5"/>
      <x v="2"/>
      <x v="38"/>
      <x v="214"/>
      <x/>
    </i>
    <i r="1">
      <x v="25"/>
      <x v="266"/>
      <x v="4"/>
      <x v="14"/>
      <x v="6"/>
      <x v="14"/>
      <x/>
      <x v="464"/>
      <x v="39"/>
      <x v="5"/>
      <x v="2"/>
      <x v="13"/>
      <x v="180"/>
      <x/>
    </i>
    <i r="1">
      <x v="26"/>
      <x v="267"/>
      <x v="4"/>
      <x v="14"/>
      <x v="5"/>
      <x v="14"/>
      <x/>
      <x v="464"/>
      <x v="39"/>
      <x v="11"/>
      <x v="2"/>
      <x v="57"/>
      <x v="324"/>
      <x/>
    </i>
    <i r="1">
      <x v="27"/>
      <x v="268"/>
      <x v="4"/>
      <x v="14"/>
      <x v="14"/>
      <x v="13"/>
      <x/>
      <x v="464"/>
      <x v="39"/>
      <x v="14"/>
      <x v="6"/>
      <x v="67"/>
      <x/>
      <x v="69"/>
    </i>
    <i>
      <x v="6"/>
      <x v="28"/>
      <x v="269"/>
      <x v="2"/>
      <x v="15"/>
      <x/>
      <x v="14"/>
      <x/>
      <x v="464"/>
      <x v="39"/>
      <x v="5"/>
      <x v="2"/>
      <x v="52"/>
      <x v="328"/>
      <x/>
    </i>
    <i r="1">
      <x v="29"/>
      <x v="270"/>
      <x v="2"/>
      <x v="15"/>
      <x v="10"/>
      <x v="14"/>
      <x/>
      <x v="464"/>
      <x v="39"/>
      <x v="5"/>
      <x v="2"/>
      <x v="4"/>
      <x v="175"/>
      <x/>
    </i>
    <i r="1">
      <x v="31"/>
      <x v="271"/>
      <x v="2"/>
      <x v="15"/>
      <x v="12"/>
      <x v="14"/>
      <x/>
      <x v="464"/>
      <x v="39"/>
      <x v="9"/>
      <x/>
      <x v="49"/>
      <x v="186"/>
      <x/>
    </i>
    <i>
      <x v="7"/>
      <x v="32"/>
      <x v="252"/>
      <x v="5"/>
      <x v="3"/>
      <x v="9"/>
      <x v="14"/>
      <x v="1"/>
      <x v="464"/>
      <x v="39"/>
      <x v="11"/>
      <x v="2"/>
      <x v="46"/>
      <x v="323"/>
      <x/>
    </i>
    <i r="1">
      <x v="33"/>
      <x v="253"/>
      <x v="5"/>
      <x v="3"/>
      <x v="13"/>
      <x v="14"/>
      <x v="1"/>
      <x v="464"/>
      <x v="39"/>
      <x v="5"/>
      <x v="2"/>
      <x v="4"/>
      <x v="175"/>
      <x/>
    </i>
    <i r="1">
      <x v="34"/>
      <x v="254"/>
      <x v="5"/>
      <x v="3"/>
      <x v="3"/>
      <x v="14"/>
      <x v="1"/>
      <x v="464"/>
      <x v="39"/>
      <x v="5"/>
      <x v="2"/>
      <x v="52"/>
      <x v="333"/>
      <x/>
    </i>
    <i r="1">
      <x v="35"/>
      <x v="255"/>
      <x v="5"/>
      <x v="3"/>
      <x v="6"/>
      <x v="14"/>
      <x v="1"/>
      <x v="464"/>
      <x v="39"/>
      <x v="5"/>
      <x v="2"/>
      <x v="4"/>
      <x v="334"/>
      <x/>
    </i>
    <i>
      <x v="8"/>
      <x v="36"/>
      <x v="272"/>
      <x v="8"/>
      <x v="17"/>
      <x v="3"/>
      <x v="14"/>
      <x/>
      <x v="464"/>
      <x v="39"/>
      <x v="5"/>
      <x v="2"/>
      <x v="13"/>
      <x v="180"/>
      <x/>
    </i>
    <i r="1">
      <x v="37"/>
      <x v="272"/>
      <x v="8"/>
      <x v="26"/>
      <x v="14"/>
      <x v="9"/>
      <x/>
      <x v="464"/>
      <x v="39"/>
      <x/>
      <x v="4"/>
      <x v="67"/>
      <x/>
      <x v="68"/>
    </i>
    <i r="1">
      <x v="38"/>
      <x v="272"/>
      <x v="8"/>
      <x v="26"/>
      <x v="14"/>
      <x v="9"/>
      <x/>
      <x v="464"/>
      <x v="39"/>
      <x/>
      <x v="4"/>
      <x v="67"/>
      <x/>
      <x v="61"/>
    </i>
    <i r="1">
      <x v="39"/>
      <x v="273"/>
      <x v="8"/>
      <x v="17"/>
      <x v="6"/>
      <x v="14"/>
      <x/>
      <x v="464"/>
      <x v="39"/>
      <x v="5"/>
      <x v="2"/>
      <x v="46"/>
      <x v="228"/>
      <x/>
    </i>
    <i r="1">
      <x v="40"/>
      <x v="274"/>
      <x v="8"/>
      <x v="17"/>
      <x v="4"/>
      <x v="14"/>
      <x/>
      <x v="464"/>
      <x v="39"/>
      <x v="5"/>
      <x v="2"/>
      <x v="54"/>
      <x v="327"/>
      <x/>
    </i>
    <i r="1">
      <x v="41"/>
      <x v="275"/>
      <x v="8"/>
      <x v="17"/>
      <x/>
      <x v="14"/>
      <x/>
      <x v="464"/>
      <x v="39"/>
      <x v="5"/>
      <x v="2"/>
      <x v="68"/>
      <x v="331"/>
      <x/>
    </i>
    <i r="1">
      <x v="42"/>
      <x v="276"/>
      <x v="8"/>
      <x v="17"/>
      <x v="3"/>
      <x v="14"/>
      <x/>
      <x v="464"/>
      <x v="39"/>
      <x v="11"/>
      <x v="2"/>
      <x v="65"/>
      <x v="332"/>
      <x/>
    </i>
    <i r="1">
      <x v="43"/>
      <x v="277"/>
      <x v="8"/>
      <x v="17"/>
      <x v="6"/>
      <x v="14"/>
      <x/>
      <x v="464"/>
      <x v="39"/>
      <x v="5"/>
      <x v="2"/>
      <x v="68"/>
      <x v="331"/>
      <x/>
    </i>
    <i>
      <x v="9"/>
      <x v="44"/>
      <x v="287"/>
      <x v="7"/>
      <x v="27"/>
      <x v="14"/>
      <x v="9"/>
      <x/>
      <x v="464"/>
      <x v="39"/>
      <x/>
      <x v="4"/>
      <x v="67"/>
      <x/>
      <x v="65"/>
    </i>
    <i r="1">
      <x v="45"/>
      <x v="287"/>
      <x v="7"/>
      <x/>
      <x/>
      <x v="14"/>
      <x/>
      <x v="464"/>
      <x v="39"/>
      <x v="9"/>
      <x/>
      <x v="65"/>
      <x v="325"/>
      <x/>
    </i>
    <i>
      <x v="10"/>
      <x v="46"/>
      <x v="288"/>
      <x v="11"/>
      <x v="23"/>
      <x v="9"/>
      <x v="14"/>
      <x v="3"/>
      <x v="464"/>
      <x v="39"/>
      <x v="3"/>
      <x v="2"/>
      <x v="66"/>
      <x v="326"/>
      <x/>
    </i>
    <i t="grand">
      <x/>
    </i>
  </rowItems>
  <colItems count="1">
    <i/>
  </colItems>
  <formats count="18776">
    <format dxfId="18854">
      <pivotArea type="all" dataOnly="0" outline="0" fieldPosition="0"/>
    </format>
    <format dxfId="18853">
      <pivotArea type="all" dataOnly="0" outline="0" fieldPosition="0"/>
    </format>
    <format dxfId="1885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85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885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884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884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884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8846">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8845">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8844">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8843">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8842">
      <pivotArea dataOnly="0" labelOnly="1" fieldPosition="0">
        <references count="1">
          <reference field="0" count="10">
            <x v="501"/>
            <x v="502"/>
            <x v="503"/>
            <x v="504"/>
            <x v="505"/>
            <x v="506"/>
            <x v="507"/>
            <x v="508"/>
            <x v="509"/>
            <x v="510"/>
          </reference>
        </references>
      </pivotArea>
    </format>
    <format dxfId="18841">
      <pivotArea dataOnly="0" labelOnly="1" grandRow="1" outline="0" fieldPosition="0"/>
    </format>
    <format dxfId="18840">
      <pivotArea dataOnly="0" labelOnly="1" fieldPosition="0">
        <references count="2">
          <reference field="0" count="1" selected="0">
            <x v="0"/>
          </reference>
          <reference field="4" count="1">
            <x v="119"/>
          </reference>
        </references>
      </pivotArea>
    </format>
    <format dxfId="18839">
      <pivotArea dataOnly="0" labelOnly="1" fieldPosition="0">
        <references count="2">
          <reference field="0" count="1" selected="0">
            <x v="1"/>
          </reference>
          <reference field="4" count="1">
            <x v="120"/>
          </reference>
        </references>
      </pivotArea>
    </format>
    <format dxfId="18838">
      <pivotArea dataOnly="0" labelOnly="1" fieldPosition="0">
        <references count="2">
          <reference field="0" count="1" selected="0">
            <x v="2"/>
          </reference>
          <reference field="4" count="1">
            <x v="121"/>
          </reference>
        </references>
      </pivotArea>
    </format>
    <format dxfId="18837">
      <pivotArea dataOnly="0" labelOnly="1" fieldPosition="0">
        <references count="2">
          <reference field="0" count="1" selected="0">
            <x v="3"/>
          </reference>
          <reference field="4" count="1">
            <x v="125"/>
          </reference>
        </references>
      </pivotArea>
    </format>
    <format dxfId="18836">
      <pivotArea dataOnly="0" labelOnly="1" fieldPosition="0">
        <references count="2">
          <reference field="0" count="1" selected="0">
            <x v="4"/>
          </reference>
          <reference field="4" count="1">
            <x v="129"/>
          </reference>
        </references>
      </pivotArea>
    </format>
    <format dxfId="18835">
      <pivotArea dataOnly="0" labelOnly="1" fieldPosition="0">
        <references count="2">
          <reference field="0" count="1" selected="0">
            <x v="6"/>
          </reference>
          <reference field="4" count="1">
            <x v="132"/>
          </reference>
        </references>
      </pivotArea>
    </format>
    <format dxfId="18834">
      <pivotArea dataOnly="0" labelOnly="1" fieldPosition="0">
        <references count="2">
          <reference field="0" count="1" selected="0">
            <x v="7"/>
          </reference>
          <reference field="4" count="1">
            <x v="139"/>
          </reference>
        </references>
      </pivotArea>
    </format>
    <format dxfId="18833">
      <pivotArea dataOnly="0" labelOnly="1" fieldPosition="0">
        <references count="2">
          <reference field="0" count="1" selected="0">
            <x v="8"/>
          </reference>
          <reference field="4" count="1">
            <x v="145"/>
          </reference>
        </references>
      </pivotArea>
    </format>
    <format dxfId="18832">
      <pivotArea dataOnly="0" labelOnly="1" fieldPosition="0">
        <references count="2">
          <reference field="0" count="1" selected="0">
            <x v="9"/>
          </reference>
          <reference field="4" count="1">
            <x v="151"/>
          </reference>
        </references>
      </pivotArea>
    </format>
    <format dxfId="18831">
      <pivotArea dataOnly="0" labelOnly="1" fieldPosition="0">
        <references count="2">
          <reference field="0" count="1" selected="0">
            <x v="10"/>
          </reference>
          <reference field="4" count="1">
            <x v="158"/>
          </reference>
        </references>
      </pivotArea>
    </format>
    <format dxfId="18830">
      <pivotArea dataOnly="0" labelOnly="1" fieldPosition="0">
        <references count="2">
          <reference field="0" count="1" selected="0">
            <x v="11"/>
          </reference>
          <reference field="4" count="1">
            <x v="164"/>
          </reference>
        </references>
      </pivotArea>
    </format>
    <format dxfId="18829">
      <pivotArea dataOnly="0" labelOnly="1" fieldPosition="0">
        <references count="2">
          <reference field="0" count="1" selected="0">
            <x v="12"/>
          </reference>
          <reference field="4" count="1">
            <x v="166"/>
          </reference>
        </references>
      </pivotArea>
    </format>
    <format dxfId="18828">
      <pivotArea dataOnly="0" labelOnly="1" fieldPosition="0">
        <references count="2">
          <reference field="0" count="1" selected="0">
            <x v="13"/>
          </reference>
          <reference field="4" count="1">
            <x v="167"/>
          </reference>
        </references>
      </pivotArea>
    </format>
    <format dxfId="18827">
      <pivotArea dataOnly="0" labelOnly="1" fieldPosition="0">
        <references count="2">
          <reference field="0" count="1" selected="0">
            <x v="16"/>
          </reference>
          <reference field="4" count="1">
            <x v="177"/>
          </reference>
        </references>
      </pivotArea>
    </format>
    <format dxfId="18826">
      <pivotArea dataOnly="0" labelOnly="1" fieldPosition="0">
        <references count="2">
          <reference field="0" count="1" selected="0">
            <x v="17"/>
          </reference>
          <reference field="4" count="1">
            <x v="0"/>
          </reference>
        </references>
      </pivotArea>
    </format>
    <format dxfId="18825">
      <pivotArea dataOnly="0" labelOnly="1" fieldPosition="0">
        <references count="2">
          <reference field="0" count="1" selected="0">
            <x v="18"/>
          </reference>
          <reference field="4" count="1">
            <x v="1"/>
          </reference>
        </references>
      </pivotArea>
    </format>
    <format dxfId="18824">
      <pivotArea dataOnly="0" labelOnly="1" fieldPosition="0">
        <references count="2">
          <reference field="0" count="1" selected="0">
            <x v="19"/>
          </reference>
          <reference field="4" count="1">
            <x v="2"/>
          </reference>
        </references>
      </pivotArea>
    </format>
    <format dxfId="18823">
      <pivotArea dataOnly="0" labelOnly="1" fieldPosition="0">
        <references count="2">
          <reference field="0" count="1" selected="0">
            <x v="20"/>
          </reference>
          <reference field="4" count="1">
            <x v="3"/>
          </reference>
        </references>
      </pivotArea>
    </format>
    <format dxfId="18822">
      <pivotArea dataOnly="0" labelOnly="1" fieldPosition="0">
        <references count="2">
          <reference field="0" count="1" selected="0">
            <x v="21"/>
          </reference>
          <reference field="4" count="1">
            <x v="4"/>
          </reference>
        </references>
      </pivotArea>
    </format>
    <format dxfId="18821">
      <pivotArea dataOnly="0" labelOnly="1" fieldPosition="0">
        <references count="2">
          <reference field="0" count="1" selected="0">
            <x v="22"/>
          </reference>
          <reference field="4" count="1">
            <x v="123"/>
          </reference>
        </references>
      </pivotArea>
    </format>
    <format dxfId="18820">
      <pivotArea dataOnly="0" labelOnly="1" fieldPosition="0">
        <references count="2">
          <reference field="0" count="1" selected="0">
            <x v="23"/>
          </reference>
          <reference field="4" count="1">
            <x v="163"/>
          </reference>
        </references>
      </pivotArea>
    </format>
    <format dxfId="18819">
      <pivotArea dataOnly="0" labelOnly="1" fieldPosition="0">
        <references count="2">
          <reference field="0" count="1" selected="0">
            <x v="25"/>
          </reference>
          <reference field="4" count="1">
            <x v="177"/>
          </reference>
        </references>
      </pivotArea>
    </format>
    <format dxfId="18818">
      <pivotArea dataOnly="0" labelOnly="1" fieldPosition="0">
        <references count="2">
          <reference field="0" count="1" selected="0">
            <x v="26"/>
          </reference>
          <reference field="4" count="1">
            <x v="5"/>
          </reference>
        </references>
      </pivotArea>
    </format>
    <format dxfId="18817">
      <pivotArea dataOnly="0" labelOnly="1" fieldPosition="0">
        <references count="2">
          <reference field="0" count="1" selected="0">
            <x v="27"/>
          </reference>
          <reference field="4" count="1">
            <x v="83"/>
          </reference>
        </references>
      </pivotArea>
    </format>
    <format dxfId="18816">
      <pivotArea dataOnly="0" labelOnly="1" fieldPosition="0">
        <references count="2">
          <reference field="0" count="1" selected="0">
            <x v="28"/>
          </reference>
          <reference field="4" count="1">
            <x v="13"/>
          </reference>
        </references>
      </pivotArea>
    </format>
    <format dxfId="18815">
      <pivotArea dataOnly="0" labelOnly="1" fieldPosition="0">
        <references count="2">
          <reference field="0" count="1" selected="0">
            <x v="29"/>
          </reference>
          <reference field="4" count="1">
            <x v="21"/>
          </reference>
        </references>
      </pivotArea>
    </format>
    <format dxfId="18814">
      <pivotArea dataOnly="0" labelOnly="1" fieldPosition="0">
        <references count="2">
          <reference field="0" count="1" selected="0">
            <x v="30"/>
          </reference>
          <reference field="4" count="1">
            <x v="97"/>
          </reference>
        </references>
      </pivotArea>
    </format>
    <format dxfId="18813">
      <pivotArea dataOnly="0" labelOnly="1" fieldPosition="0">
        <references count="2">
          <reference field="0" count="1" selected="0">
            <x v="31"/>
          </reference>
          <reference field="4" count="1">
            <x v="61"/>
          </reference>
        </references>
      </pivotArea>
    </format>
    <format dxfId="18812">
      <pivotArea dataOnly="0" labelOnly="1" fieldPosition="0">
        <references count="2">
          <reference field="0" count="1" selected="0">
            <x v="32"/>
          </reference>
          <reference field="4" count="1">
            <x v="7"/>
          </reference>
        </references>
      </pivotArea>
    </format>
    <format dxfId="18811">
      <pivotArea dataOnly="0" labelOnly="1" fieldPosition="0">
        <references count="2">
          <reference field="0" count="1" selected="0">
            <x v="33"/>
          </reference>
          <reference field="4" count="1">
            <x v="11"/>
          </reference>
        </references>
      </pivotArea>
    </format>
    <format dxfId="18810">
      <pivotArea dataOnly="0" labelOnly="1" fieldPosition="0">
        <references count="2">
          <reference field="0" count="1" selected="0">
            <x v="34"/>
          </reference>
          <reference field="4" count="1">
            <x v="14"/>
          </reference>
        </references>
      </pivotArea>
    </format>
    <format dxfId="18809">
      <pivotArea dataOnly="0" labelOnly="1" fieldPosition="0">
        <references count="2">
          <reference field="0" count="1" selected="0">
            <x v="35"/>
          </reference>
          <reference field="4" count="1">
            <x v="21"/>
          </reference>
        </references>
      </pivotArea>
    </format>
    <format dxfId="18808">
      <pivotArea dataOnly="0" labelOnly="1" fieldPosition="0">
        <references count="2">
          <reference field="0" count="1" selected="0">
            <x v="36"/>
          </reference>
          <reference field="4" count="1">
            <x v="27"/>
          </reference>
        </references>
      </pivotArea>
    </format>
    <format dxfId="18807">
      <pivotArea dataOnly="0" labelOnly="1" fieldPosition="0">
        <references count="2">
          <reference field="0" count="1" selected="0">
            <x v="37"/>
          </reference>
          <reference field="4" count="1">
            <x v="39"/>
          </reference>
        </references>
      </pivotArea>
    </format>
    <format dxfId="18806">
      <pivotArea dataOnly="0" labelOnly="1" fieldPosition="0">
        <references count="2">
          <reference field="0" count="1" selected="0">
            <x v="38"/>
          </reference>
          <reference field="4" count="1">
            <x v="45"/>
          </reference>
        </references>
      </pivotArea>
    </format>
    <format dxfId="18805">
      <pivotArea dataOnly="0" labelOnly="1" fieldPosition="0">
        <references count="2">
          <reference field="0" count="1" selected="0">
            <x v="39"/>
          </reference>
          <reference field="4" count="1">
            <x v="66"/>
          </reference>
        </references>
      </pivotArea>
    </format>
    <format dxfId="18804">
      <pivotArea dataOnly="0" labelOnly="1" fieldPosition="0">
        <references count="2">
          <reference field="0" count="1" selected="0">
            <x v="40"/>
          </reference>
          <reference field="4" count="1">
            <x v="100"/>
          </reference>
        </references>
      </pivotArea>
    </format>
    <format dxfId="18803">
      <pivotArea dataOnly="0" labelOnly="1" fieldPosition="0">
        <references count="2">
          <reference field="0" count="1" selected="0">
            <x v="41"/>
          </reference>
          <reference field="4" count="1">
            <x v="162"/>
          </reference>
        </references>
      </pivotArea>
    </format>
    <format dxfId="18802">
      <pivotArea dataOnly="0" labelOnly="1" fieldPosition="0">
        <references count="2">
          <reference field="0" count="1" selected="0">
            <x v="42"/>
          </reference>
          <reference field="4" count="1">
            <x v="8"/>
          </reference>
        </references>
      </pivotArea>
    </format>
    <format dxfId="18801">
      <pivotArea dataOnly="0" labelOnly="1" fieldPosition="0">
        <references count="2">
          <reference field="0" count="1" selected="0">
            <x v="43"/>
          </reference>
          <reference field="4" count="1">
            <x v="10"/>
          </reference>
        </references>
      </pivotArea>
    </format>
    <format dxfId="18800">
      <pivotArea dataOnly="0" labelOnly="1" fieldPosition="0">
        <references count="2">
          <reference field="0" count="1" selected="0">
            <x v="44"/>
          </reference>
          <reference field="4" count="1">
            <x v="12"/>
          </reference>
        </references>
      </pivotArea>
    </format>
    <format dxfId="18799">
      <pivotArea dataOnly="0" labelOnly="1" fieldPosition="0">
        <references count="2">
          <reference field="0" count="1" selected="0">
            <x v="45"/>
          </reference>
          <reference field="4" count="1">
            <x v="16"/>
          </reference>
        </references>
      </pivotArea>
    </format>
    <format dxfId="18798">
      <pivotArea dataOnly="0" labelOnly="1" fieldPosition="0">
        <references count="2">
          <reference field="0" count="1" selected="0">
            <x v="46"/>
          </reference>
          <reference field="4" count="1">
            <x v="17"/>
          </reference>
        </references>
      </pivotArea>
    </format>
    <format dxfId="18797">
      <pivotArea dataOnly="0" labelOnly="1" fieldPosition="0">
        <references count="2">
          <reference field="0" count="1" selected="0">
            <x v="47"/>
          </reference>
          <reference field="4" count="1">
            <x v="19"/>
          </reference>
        </references>
      </pivotArea>
    </format>
    <format dxfId="18796">
      <pivotArea dataOnly="0" labelOnly="1" fieldPosition="0">
        <references count="2">
          <reference field="0" count="1" selected="0">
            <x v="48"/>
          </reference>
          <reference field="4" count="1">
            <x v="20"/>
          </reference>
        </references>
      </pivotArea>
    </format>
    <format dxfId="18795">
      <pivotArea dataOnly="0" labelOnly="1" fieldPosition="0">
        <references count="2">
          <reference field="0" count="1" selected="0">
            <x v="49"/>
          </reference>
          <reference field="4" count="1">
            <x v="21"/>
          </reference>
        </references>
      </pivotArea>
    </format>
    <format dxfId="18794">
      <pivotArea dataOnly="0" labelOnly="1" fieldPosition="0">
        <references count="2">
          <reference field="0" count="1" selected="0">
            <x v="52"/>
          </reference>
          <reference field="4" count="1">
            <x v="23"/>
          </reference>
        </references>
      </pivotArea>
    </format>
    <format dxfId="18793">
      <pivotArea dataOnly="0" labelOnly="1" fieldPosition="0">
        <references count="2">
          <reference field="0" count="1" selected="0">
            <x v="53"/>
          </reference>
          <reference field="4" count="1">
            <x v="28"/>
          </reference>
        </references>
      </pivotArea>
    </format>
    <format dxfId="18792">
      <pivotArea dataOnly="0" labelOnly="1" fieldPosition="0">
        <references count="2">
          <reference field="0" count="1" selected="0">
            <x v="54"/>
          </reference>
          <reference field="4" count="1">
            <x v="29"/>
          </reference>
        </references>
      </pivotArea>
    </format>
    <format dxfId="18791">
      <pivotArea dataOnly="0" labelOnly="1" fieldPosition="0">
        <references count="2">
          <reference field="0" count="1" selected="0">
            <x v="55"/>
          </reference>
          <reference field="4" count="1">
            <x v="33"/>
          </reference>
        </references>
      </pivotArea>
    </format>
    <format dxfId="18790">
      <pivotArea dataOnly="0" labelOnly="1" fieldPosition="0">
        <references count="2">
          <reference field="0" count="1" selected="0">
            <x v="56"/>
          </reference>
          <reference field="4" count="1">
            <x v="34"/>
          </reference>
        </references>
      </pivotArea>
    </format>
    <format dxfId="18789">
      <pivotArea dataOnly="0" labelOnly="1" fieldPosition="0">
        <references count="2">
          <reference field="0" count="1" selected="0">
            <x v="57"/>
          </reference>
          <reference field="4" count="1">
            <x v="36"/>
          </reference>
        </references>
      </pivotArea>
    </format>
    <format dxfId="18788">
      <pivotArea dataOnly="0" labelOnly="1" fieldPosition="0">
        <references count="2">
          <reference field="0" count="1" selected="0">
            <x v="58"/>
          </reference>
          <reference field="4" count="1">
            <x v="40"/>
          </reference>
        </references>
      </pivotArea>
    </format>
    <format dxfId="18787">
      <pivotArea dataOnly="0" labelOnly="1" fieldPosition="0">
        <references count="2">
          <reference field="0" count="1" selected="0">
            <x v="59"/>
          </reference>
          <reference field="4" count="1">
            <x v="42"/>
          </reference>
        </references>
      </pivotArea>
    </format>
    <format dxfId="18786">
      <pivotArea dataOnly="0" labelOnly="1" fieldPosition="0">
        <references count="2">
          <reference field="0" count="1" selected="0">
            <x v="60"/>
          </reference>
          <reference field="4" count="1">
            <x v="49"/>
          </reference>
        </references>
      </pivotArea>
    </format>
    <format dxfId="18785">
      <pivotArea dataOnly="0" labelOnly="1" fieldPosition="0">
        <references count="2">
          <reference field="0" count="1" selected="0">
            <x v="61"/>
          </reference>
          <reference field="4" count="1">
            <x v="50"/>
          </reference>
        </references>
      </pivotArea>
    </format>
    <format dxfId="18784">
      <pivotArea dataOnly="0" labelOnly="1" fieldPosition="0">
        <references count="2">
          <reference field="0" count="1" selected="0">
            <x v="62"/>
          </reference>
          <reference field="4" count="1">
            <x v="51"/>
          </reference>
        </references>
      </pivotArea>
    </format>
    <format dxfId="18783">
      <pivotArea dataOnly="0" labelOnly="1" fieldPosition="0">
        <references count="2">
          <reference field="0" count="1" selected="0">
            <x v="63"/>
          </reference>
          <reference field="4" count="1">
            <x v="54"/>
          </reference>
        </references>
      </pivotArea>
    </format>
    <format dxfId="18782">
      <pivotArea dataOnly="0" labelOnly="1" fieldPosition="0">
        <references count="2">
          <reference field="0" count="1" selected="0">
            <x v="64"/>
          </reference>
          <reference field="4" count="1">
            <x v="65"/>
          </reference>
        </references>
      </pivotArea>
    </format>
    <format dxfId="18781">
      <pivotArea dataOnly="0" labelOnly="1" fieldPosition="0">
        <references count="2">
          <reference field="0" count="1" selected="0">
            <x v="65"/>
          </reference>
          <reference field="4" count="1">
            <x v="67"/>
          </reference>
        </references>
      </pivotArea>
    </format>
    <format dxfId="18780">
      <pivotArea dataOnly="0" labelOnly="1" fieldPosition="0">
        <references count="2">
          <reference field="0" count="1" selected="0">
            <x v="66"/>
          </reference>
          <reference field="4" count="1">
            <x v="68"/>
          </reference>
        </references>
      </pivotArea>
    </format>
    <format dxfId="18779">
      <pivotArea dataOnly="0" labelOnly="1" fieldPosition="0">
        <references count="2">
          <reference field="0" count="1" selected="0">
            <x v="67"/>
          </reference>
          <reference field="4" count="1">
            <x v="69"/>
          </reference>
        </references>
      </pivotArea>
    </format>
    <format dxfId="18778">
      <pivotArea dataOnly="0" labelOnly="1" fieldPosition="0">
        <references count="2">
          <reference field="0" count="1" selected="0">
            <x v="68"/>
          </reference>
          <reference field="4" count="1">
            <x v="76"/>
          </reference>
        </references>
      </pivotArea>
    </format>
    <format dxfId="18777">
      <pivotArea dataOnly="0" labelOnly="1" fieldPosition="0">
        <references count="2">
          <reference field="0" count="1" selected="0">
            <x v="69"/>
          </reference>
          <reference field="4" count="1">
            <x v="79"/>
          </reference>
        </references>
      </pivotArea>
    </format>
    <format dxfId="18776">
      <pivotArea dataOnly="0" labelOnly="1" fieldPosition="0">
        <references count="2">
          <reference field="0" count="1" selected="0">
            <x v="70"/>
          </reference>
          <reference field="4" count="1">
            <x v="82"/>
          </reference>
        </references>
      </pivotArea>
    </format>
    <format dxfId="18775">
      <pivotArea dataOnly="0" labelOnly="1" fieldPosition="0">
        <references count="2">
          <reference field="0" count="1" selected="0">
            <x v="71"/>
          </reference>
          <reference field="4" count="1">
            <x v="97"/>
          </reference>
        </references>
      </pivotArea>
    </format>
    <format dxfId="18774">
      <pivotArea dataOnly="0" labelOnly="1" fieldPosition="0">
        <references count="2">
          <reference field="0" count="1" selected="0">
            <x v="72"/>
          </reference>
          <reference field="4" count="1">
            <x v="98"/>
          </reference>
        </references>
      </pivotArea>
    </format>
    <format dxfId="18773">
      <pivotArea dataOnly="0" labelOnly="1" fieldPosition="0">
        <references count="2">
          <reference field="0" count="1" selected="0">
            <x v="73"/>
          </reference>
          <reference field="4" count="1">
            <x v="99"/>
          </reference>
        </references>
      </pivotArea>
    </format>
    <format dxfId="18772">
      <pivotArea dataOnly="0" labelOnly="1" fieldPosition="0">
        <references count="2">
          <reference field="0" count="1" selected="0">
            <x v="75"/>
          </reference>
          <reference field="4" count="1">
            <x v="101"/>
          </reference>
        </references>
      </pivotArea>
    </format>
    <format dxfId="18771">
      <pivotArea dataOnly="0" labelOnly="1" fieldPosition="0">
        <references count="2">
          <reference field="0" count="1" selected="0">
            <x v="76"/>
          </reference>
          <reference field="4" count="1">
            <x v="103"/>
          </reference>
        </references>
      </pivotArea>
    </format>
    <format dxfId="18770">
      <pivotArea dataOnly="0" labelOnly="1" fieldPosition="0">
        <references count="2">
          <reference field="0" count="1" selected="0">
            <x v="77"/>
          </reference>
          <reference field="4" count="1">
            <x v="106"/>
          </reference>
        </references>
      </pivotArea>
    </format>
    <format dxfId="18769">
      <pivotArea dataOnly="0" labelOnly="1" fieldPosition="0">
        <references count="2">
          <reference field="0" count="1" selected="0">
            <x v="78"/>
          </reference>
          <reference field="4" count="1">
            <x v="108"/>
          </reference>
        </references>
      </pivotArea>
    </format>
    <format dxfId="18768">
      <pivotArea dataOnly="0" labelOnly="1" fieldPosition="0">
        <references count="2">
          <reference field="0" count="1" selected="0">
            <x v="79"/>
          </reference>
          <reference field="4" count="1">
            <x v="110"/>
          </reference>
        </references>
      </pivotArea>
    </format>
    <format dxfId="18767">
      <pivotArea dataOnly="0" labelOnly="1" fieldPosition="0">
        <references count="2">
          <reference field="0" count="1" selected="0">
            <x v="80"/>
          </reference>
          <reference field="4" count="1">
            <x v="111"/>
          </reference>
        </references>
      </pivotArea>
    </format>
    <format dxfId="18766">
      <pivotArea dataOnly="0" labelOnly="1" fieldPosition="0">
        <references count="2">
          <reference field="0" count="1" selected="0">
            <x v="81"/>
          </reference>
          <reference field="4" count="1">
            <x v="113"/>
          </reference>
        </references>
      </pivotArea>
    </format>
    <format dxfId="18765">
      <pivotArea dataOnly="0" labelOnly="1" fieldPosition="0">
        <references count="2">
          <reference field="0" count="1" selected="0">
            <x v="82"/>
          </reference>
          <reference field="4" count="1">
            <x v="114"/>
          </reference>
        </references>
      </pivotArea>
    </format>
    <format dxfId="18764">
      <pivotArea dataOnly="0" labelOnly="1" fieldPosition="0">
        <references count="2">
          <reference field="0" count="1" selected="0">
            <x v="83"/>
          </reference>
          <reference field="4" count="1">
            <x v="115"/>
          </reference>
        </references>
      </pivotArea>
    </format>
    <format dxfId="18763">
      <pivotArea dataOnly="0" labelOnly="1" fieldPosition="0">
        <references count="2">
          <reference field="0" count="1" selected="0">
            <x v="84"/>
          </reference>
          <reference field="4" count="1">
            <x v="129"/>
          </reference>
        </references>
      </pivotArea>
    </format>
    <format dxfId="18762">
      <pivotArea dataOnly="0" labelOnly="1" fieldPosition="0">
        <references count="2">
          <reference field="0" count="1" selected="0">
            <x v="85"/>
          </reference>
          <reference field="4" count="1">
            <x v="130"/>
          </reference>
        </references>
      </pivotArea>
    </format>
    <format dxfId="18761">
      <pivotArea dataOnly="0" labelOnly="1" fieldPosition="0">
        <references count="2">
          <reference field="0" count="1" selected="0">
            <x v="86"/>
          </reference>
          <reference field="4" count="1">
            <x v="131"/>
          </reference>
        </references>
      </pivotArea>
    </format>
    <format dxfId="18760">
      <pivotArea dataOnly="0" labelOnly="1" fieldPosition="0">
        <references count="2">
          <reference field="0" count="1" selected="0">
            <x v="87"/>
          </reference>
          <reference field="4" count="1">
            <x v="134"/>
          </reference>
        </references>
      </pivotArea>
    </format>
    <format dxfId="18759">
      <pivotArea dataOnly="0" labelOnly="1" fieldPosition="0">
        <references count="2">
          <reference field="0" count="1" selected="0">
            <x v="88"/>
          </reference>
          <reference field="4" count="1">
            <x v="138"/>
          </reference>
        </references>
      </pivotArea>
    </format>
    <format dxfId="18758">
      <pivotArea dataOnly="0" labelOnly="1" fieldPosition="0">
        <references count="2">
          <reference field="0" count="1" selected="0">
            <x v="89"/>
          </reference>
          <reference field="4" count="1">
            <x v="139"/>
          </reference>
        </references>
      </pivotArea>
    </format>
    <format dxfId="18757">
      <pivotArea dataOnly="0" labelOnly="1" fieldPosition="0">
        <references count="2">
          <reference field="0" count="1" selected="0">
            <x v="90"/>
          </reference>
          <reference field="4" count="1">
            <x v="144"/>
          </reference>
        </references>
      </pivotArea>
    </format>
    <format dxfId="18756">
      <pivotArea dataOnly="0" labelOnly="1" fieldPosition="0">
        <references count="2">
          <reference field="0" count="1" selected="0">
            <x v="91"/>
          </reference>
          <reference field="4" count="1">
            <x v="145"/>
          </reference>
        </references>
      </pivotArea>
    </format>
    <format dxfId="18755">
      <pivotArea dataOnly="0" labelOnly="1" fieldPosition="0">
        <references count="2">
          <reference field="0" count="1" selected="0">
            <x v="92"/>
          </reference>
          <reference field="4" count="1">
            <x v="146"/>
          </reference>
        </references>
      </pivotArea>
    </format>
    <format dxfId="18754">
      <pivotArea dataOnly="0" labelOnly="1" fieldPosition="0">
        <references count="2">
          <reference field="0" count="1" selected="0">
            <x v="93"/>
          </reference>
          <reference field="4" count="1">
            <x v="147"/>
          </reference>
        </references>
      </pivotArea>
    </format>
    <format dxfId="18753">
      <pivotArea dataOnly="0" labelOnly="1" fieldPosition="0">
        <references count="2">
          <reference field="0" count="1" selected="0">
            <x v="94"/>
          </reference>
          <reference field="4" count="1">
            <x v="149"/>
          </reference>
        </references>
      </pivotArea>
    </format>
    <format dxfId="18752">
      <pivotArea dataOnly="0" labelOnly="1" fieldPosition="0">
        <references count="2">
          <reference field="0" count="1" selected="0">
            <x v="95"/>
          </reference>
          <reference field="4" count="1">
            <x v="150"/>
          </reference>
        </references>
      </pivotArea>
    </format>
    <format dxfId="18751">
      <pivotArea dataOnly="0" labelOnly="1" fieldPosition="0">
        <references count="2">
          <reference field="0" count="1" selected="0">
            <x v="98"/>
          </reference>
          <reference field="4" count="1">
            <x v="151"/>
          </reference>
        </references>
      </pivotArea>
    </format>
    <format dxfId="18750">
      <pivotArea dataOnly="0" labelOnly="1" fieldPosition="0">
        <references count="2">
          <reference field="0" count="1" selected="0">
            <x v="99"/>
          </reference>
          <reference field="4" count="1">
            <x v="152"/>
          </reference>
        </references>
      </pivotArea>
    </format>
    <format dxfId="18749">
      <pivotArea dataOnly="0" labelOnly="1" fieldPosition="0">
        <references count="2">
          <reference field="0" count="1" selected="0">
            <x v="100"/>
          </reference>
          <reference field="4" count="1">
            <x v="156"/>
          </reference>
        </references>
      </pivotArea>
    </format>
    <format dxfId="18748">
      <pivotArea dataOnly="0" labelOnly="1" fieldPosition="0">
        <references count="2">
          <reference field="0" count="1" selected="0">
            <x v="103"/>
          </reference>
          <reference field="4" count="1">
            <x v="157"/>
          </reference>
        </references>
      </pivotArea>
    </format>
    <format dxfId="18747">
      <pivotArea dataOnly="0" labelOnly="1" fieldPosition="0">
        <references count="2">
          <reference field="0" count="1" selected="0">
            <x v="104"/>
          </reference>
          <reference field="4" count="1">
            <x v="159"/>
          </reference>
        </references>
      </pivotArea>
    </format>
    <format dxfId="18746">
      <pivotArea dataOnly="0" labelOnly="1" fieldPosition="0">
        <references count="2">
          <reference field="0" count="1" selected="0">
            <x v="106"/>
          </reference>
          <reference field="4" count="1">
            <x v="162"/>
          </reference>
        </references>
      </pivotArea>
    </format>
    <format dxfId="18745">
      <pivotArea dataOnly="0" labelOnly="1" fieldPosition="0">
        <references count="2">
          <reference field="0" count="1" selected="0">
            <x v="107"/>
          </reference>
          <reference field="4" count="1">
            <x v="25"/>
          </reference>
        </references>
      </pivotArea>
    </format>
    <format dxfId="18744">
      <pivotArea dataOnly="0" labelOnly="1" fieldPosition="0">
        <references count="2">
          <reference field="0" count="1" selected="0">
            <x v="108"/>
          </reference>
          <reference field="4" count="1">
            <x v="30"/>
          </reference>
        </references>
      </pivotArea>
    </format>
    <format dxfId="18743">
      <pivotArea dataOnly="0" labelOnly="1" fieldPosition="0">
        <references count="2">
          <reference field="0" count="1" selected="0">
            <x v="109"/>
          </reference>
          <reference field="4" count="1">
            <x v="31"/>
          </reference>
        </references>
      </pivotArea>
    </format>
    <format dxfId="18742">
      <pivotArea dataOnly="0" labelOnly="1" fieldPosition="0">
        <references count="2">
          <reference field="0" count="1" selected="0">
            <x v="110"/>
          </reference>
          <reference field="4" count="1">
            <x v="35"/>
          </reference>
        </references>
      </pivotArea>
    </format>
    <format dxfId="18741">
      <pivotArea dataOnly="0" labelOnly="1" fieldPosition="0">
        <references count="2">
          <reference field="0" count="1" selected="0">
            <x v="111"/>
          </reference>
          <reference field="4" count="1">
            <x v="41"/>
          </reference>
        </references>
      </pivotArea>
    </format>
    <format dxfId="18740">
      <pivotArea dataOnly="0" labelOnly="1" fieldPosition="0">
        <references count="2">
          <reference field="0" count="1" selected="0">
            <x v="112"/>
          </reference>
          <reference field="4" count="1">
            <x v="46"/>
          </reference>
        </references>
      </pivotArea>
    </format>
    <format dxfId="18739">
      <pivotArea dataOnly="0" labelOnly="1" fieldPosition="0">
        <references count="2">
          <reference field="0" count="1" selected="0">
            <x v="113"/>
          </reference>
          <reference field="4" count="1">
            <x v="52"/>
          </reference>
        </references>
      </pivotArea>
    </format>
    <format dxfId="18738">
      <pivotArea dataOnly="0" labelOnly="1" fieldPosition="0">
        <references count="2">
          <reference field="0" count="1" selected="0">
            <x v="114"/>
          </reference>
          <reference field="4" count="1">
            <x v="53"/>
          </reference>
        </references>
      </pivotArea>
    </format>
    <format dxfId="18737">
      <pivotArea dataOnly="0" labelOnly="1" fieldPosition="0">
        <references count="2">
          <reference field="0" count="1" selected="0">
            <x v="115"/>
          </reference>
          <reference field="4" count="1">
            <x v="60"/>
          </reference>
        </references>
      </pivotArea>
    </format>
    <format dxfId="18736">
      <pivotArea dataOnly="0" labelOnly="1" fieldPosition="0">
        <references count="2">
          <reference field="0" count="1" selected="0">
            <x v="116"/>
          </reference>
          <reference field="4" count="1">
            <x v="105"/>
          </reference>
        </references>
      </pivotArea>
    </format>
    <format dxfId="18735">
      <pivotArea dataOnly="0" labelOnly="1" fieldPosition="0">
        <references count="2">
          <reference field="0" count="1" selected="0">
            <x v="117"/>
          </reference>
          <reference field="4" count="1">
            <x v="32"/>
          </reference>
        </references>
      </pivotArea>
    </format>
    <format dxfId="18734">
      <pivotArea dataOnly="0" labelOnly="1" fieldPosition="0">
        <references count="2">
          <reference field="0" count="1" selected="0">
            <x v="118"/>
          </reference>
          <reference field="4" count="1">
            <x v="43"/>
          </reference>
        </references>
      </pivotArea>
    </format>
    <format dxfId="18733">
      <pivotArea dataOnly="0" labelOnly="1" fieldPosition="0">
        <references count="2">
          <reference field="0" count="1" selected="0">
            <x v="119"/>
          </reference>
          <reference field="4" count="1">
            <x v="80"/>
          </reference>
        </references>
      </pivotArea>
    </format>
    <format dxfId="18732">
      <pivotArea dataOnly="0" labelOnly="1" fieldPosition="0">
        <references count="2">
          <reference field="0" count="1" selected="0">
            <x v="120"/>
          </reference>
          <reference field="4" count="1">
            <x v="81"/>
          </reference>
        </references>
      </pivotArea>
    </format>
    <format dxfId="18731">
      <pivotArea dataOnly="0" labelOnly="1" fieldPosition="0">
        <references count="2">
          <reference field="0" count="1" selected="0">
            <x v="121"/>
          </reference>
          <reference field="4" count="1">
            <x v="106"/>
          </reference>
        </references>
      </pivotArea>
    </format>
    <format dxfId="18730">
      <pivotArea dataOnly="0" labelOnly="1" fieldPosition="0">
        <references count="2">
          <reference field="0" count="1" selected="0">
            <x v="122"/>
          </reference>
          <reference field="4" count="1">
            <x v="113"/>
          </reference>
        </references>
      </pivotArea>
    </format>
    <format dxfId="18729">
      <pivotArea dataOnly="0" labelOnly="1" fieldPosition="0">
        <references count="2">
          <reference field="0" count="1" selected="0">
            <x v="123"/>
          </reference>
          <reference field="4" count="1">
            <x v="163"/>
          </reference>
        </references>
      </pivotArea>
    </format>
    <format dxfId="18728">
      <pivotArea dataOnly="0" labelOnly="1" fieldPosition="0">
        <references count="2">
          <reference field="0" count="1" selected="0">
            <x v="125"/>
          </reference>
          <reference field="4" count="1">
            <x v="165"/>
          </reference>
        </references>
      </pivotArea>
    </format>
    <format dxfId="18727">
      <pivotArea dataOnly="0" labelOnly="1" fieldPosition="0">
        <references count="2">
          <reference field="0" count="1" selected="0">
            <x v="126"/>
          </reference>
          <reference field="4" count="1">
            <x v="166"/>
          </reference>
        </references>
      </pivotArea>
    </format>
    <format dxfId="18726">
      <pivotArea dataOnly="0" labelOnly="1" fieldPosition="0">
        <references count="2">
          <reference field="0" count="1" selected="0">
            <x v="129"/>
          </reference>
          <reference field="4" count="1">
            <x v="167"/>
          </reference>
        </references>
      </pivotArea>
    </format>
    <format dxfId="18725">
      <pivotArea dataOnly="0" labelOnly="1" fieldPosition="0">
        <references count="2">
          <reference field="0" count="1" selected="0">
            <x v="130"/>
          </reference>
          <reference field="4" count="1">
            <x v="168"/>
          </reference>
        </references>
      </pivotArea>
    </format>
    <format dxfId="18724">
      <pivotArea dataOnly="0" labelOnly="1" fieldPosition="0">
        <references count="2">
          <reference field="0" count="1" selected="0">
            <x v="132"/>
          </reference>
          <reference field="4" count="1">
            <x v="169"/>
          </reference>
        </references>
      </pivotArea>
    </format>
    <format dxfId="18723">
      <pivotArea dataOnly="0" labelOnly="1" fieldPosition="0">
        <references count="2">
          <reference field="0" count="1" selected="0">
            <x v="133"/>
          </reference>
          <reference field="4" count="1">
            <x v="171"/>
          </reference>
        </references>
      </pivotArea>
    </format>
    <format dxfId="18722">
      <pivotArea dataOnly="0" labelOnly="1" fieldPosition="0">
        <references count="2">
          <reference field="0" count="1" selected="0">
            <x v="135"/>
          </reference>
          <reference field="4" count="1">
            <x v="172"/>
          </reference>
        </references>
      </pivotArea>
    </format>
    <format dxfId="18721">
      <pivotArea dataOnly="0" labelOnly="1" fieldPosition="0">
        <references count="2">
          <reference field="0" count="1" selected="0">
            <x v="138"/>
          </reference>
          <reference field="4" count="1">
            <x v="173"/>
          </reference>
        </references>
      </pivotArea>
    </format>
    <format dxfId="18720">
      <pivotArea dataOnly="0" labelOnly="1" fieldPosition="0">
        <references count="2">
          <reference field="0" count="1" selected="0">
            <x v="139"/>
          </reference>
          <reference field="4" count="1">
            <x v="176"/>
          </reference>
        </references>
      </pivotArea>
    </format>
    <format dxfId="18719">
      <pivotArea dataOnly="0" labelOnly="1" fieldPosition="0">
        <references count="2">
          <reference field="0" count="1" selected="0">
            <x v="140"/>
          </reference>
          <reference field="4" count="1">
            <x v="177"/>
          </reference>
        </references>
      </pivotArea>
    </format>
    <format dxfId="18718">
      <pivotArea dataOnly="0" labelOnly="1" fieldPosition="0">
        <references count="2">
          <reference field="0" count="1" selected="0">
            <x v="141"/>
          </reference>
          <reference field="4" count="1">
            <x v="178"/>
          </reference>
        </references>
      </pivotArea>
    </format>
    <format dxfId="18717">
      <pivotArea dataOnly="0" labelOnly="1" fieldPosition="0">
        <references count="2">
          <reference field="0" count="1" selected="0">
            <x v="143"/>
          </reference>
          <reference field="4" count="1">
            <x v="180"/>
          </reference>
        </references>
      </pivotArea>
    </format>
    <format dxfId="18716">
      <pivotArea dataOnly="0" labelOnly="1" fieldPosition="0">
        <references count="2">
          <reference field="0" count="1" selected="0">
            <x v="144"/>
          </reference>
          <reference field="4" count="1">
            <x v="181"/>
          </reference>
        </references>
      </pivotArea>
    </format>
    <format dxfId="18715">
      <pivotArea dataOnly="0" labelOnly="1" fieldPosition="0">
        <references count="2">
          <reference field="0" count="1" selected="0">
            <x v="147"/>
          </reference>
          <reference field="4" count="1">
            <x v="182"/>
          </reference>
        </references>
      </pivotArea>
    </format>
    <format dxfId="18714">
      <pivotArea dataOnly="0" labelOnly="1" fieldPosition="0">
        <references count="2">
          <reference field="0" count="1" selected="0">
            <x v="148"/>
          </reference>
          <reference field="4" count="1">
            <x v="183"/>
          </reference>
        </references>
      </pivotArea>
    </format>
    <format dxfId="18713">
      <pivotArea dataOnly="0" labelOnly="1" fieldPosition="0">
        <references count="2">
          <reference field="0" count="1" selected="0">
            <x v="149"/>
          </reference>
          <reference field="4" count="1">
            <x v="185"/>
          </reference>
        </references>
      </pivotArea>
    </format>
    <format dxfId="18712">
      <pivotArea dataOnly="0" labelOnly="1" fieldPosition="0">
        <references count="2">
          <reference field="0" count="1" selected="0">
            <x v="150"/>
          </reference>
          <reference field="4" count="1">
            <x v="195"/>
          </reference>
        </references>
      </pivotArea>
    </format>
    <format dxfId="18711">
      <pivotArea dataOnly="0" labelOnly="1" fieldPosition="0">
        <references count="2">
          <reference field="0" count="1" selected="0">
            <x v="154"/>
          </reference>
          <reference field="4" count="1">
            <x v="196"/>
          </reference>
        </references>
      </pivotArea>
    </format>
    <format dxfId="18710">
      <pivotArea dataOnly="0" labelOnly="1" fieldPosition="0">
        <references count="2">
          <reference field="0" count="1" selected="0">
            <x v="157"/>
          </reference>
          <reference field="4" count="1">
            <x v="199"/>
          </reference>
        </references>
      </pivotArea>
    </format>
    <format dxfId="18709">
      <pivotArea dataOnly="0" labelOnly="1" fieldPosition="0">
        <references count="2">
          <reference field="0" count="1" selected="0">
            <x v="158"/>
          </reference>
          <reference field="4" count="1">
            <x v="201"/>
          </reference>
        </references>
      </pivotArea>
    </format>
    <format dxfId="18708">
      <pivotArea dataOnly="0" labelOnly="1" fieldPosition="0">
        <references count="2">
          <reference field="0" count="1" selected="0">
            <x v="159"/>
          </reference>
          <reference field="4" count="1">
            <x v="225"/>
          </reference>
        </references>
      </pivotArea>
    </format>
    <format dxfId="18707">
      <pivotArea dataOnly="0" labelOnly="1" fieldPosition="0">
        <references count="2">
          <reference field="0" count="1" selected="0">
            <x v="160"/>
          </reference>
          <reference field="4" count="1">
            <x v="237"/>
          </reference>
        </references>
      </pivotArea>
    </format>
    <format dxfId="18706">
      <pivotArea dataOnly="0" labelOnly="1" fieldPosition="0">
        <references count="2">
          <reference field="0" count="1" selected="0">
            <x v="161"/>
          </reference>
          <reference field="4" count="1">
            <x v="239"/>
          </reference>
        </references>
      </pivotArea>
    </format>
    <format dxfId="18705">
      <pivotArea dataOnly="0" labelOnly="1" fieldPosition="0">
        <references count="2">
          <reference field="0" count="1" selected="0">
            <x v="162"/>
          </reference>
          <reference field="4" count="1">
            <x v="169"/>
          </reference>
        </references>
      </pivotArea>
    </format>
    <format dxfId="18704">
      <pivotArea dataOnly="0" labelOnly="1" fieldPosition="0">
        <references count="2">
          <reference field="0" count="1" selected="0">
            <x v="163"/>
          </reference>
          <reference field="4" count="1">
            <x v="9"/>
          </reference>
        </references>
      </pivotArea>
    </format>
    <format dxfId="18703">
      <pivotArea dataOnly="0" labelOnly="1" fieldPosition="0">
        <references count="2">
          <reference field="0" count="1" selected="0">
            <x v="164"/>
          </reference>
          <reference field="4" count="1">
            <x v="15"/>
          </reference>
        </references>
      </pivotArea>
    </format>
    <format dxfId="18702">
      <pivotArea dataOnly="0" labelOnly="1" fieldPosition="0">
        <references count="2">
          <reference field="0" count="1" selected="0">
            <x v="165"/>
          </reference>
          <reference field="4" count="1">
            <x v="24"/>
          </reference>
        </references>
      </pivotArea>
    </format>
    <format dxfId="18701">
      <pivotArea dataOnly="0" labelOnly="1" fieldPosition="0">
        <references count="2">
          <reference field="0" count="1" selected="0">
            <x v="166"/>
          </reference>
          <reference field="4" count="1">
            <x v="26"/>
          </reference>
        </references>
      </pivotArea>
    </format>
    <format dxfId="18700">
      <pivotArea dataOnly="0" labelOnly="1" fieldPosition="0">
        <references count="2">
          <reference field="0" count="1" selected="0">
            <x v="167"/>
          </reference>
          <reference field="4" count="1">
            <x v="37"/>
          </reference>
        </references>
      </pivotArea>
    </format>
    <format dxfId="18699">
      <pivotArea dataOnly="0" labelOnly="1" fieldPosition="0">
        <references count="2">
          <reference field="0" count="1" selected="0">
            <x v="168"/>
          </reference>
          <reference field="4" count="1">
            <x v="38"/>
          </reference>
        </references>
      </pivotArea>
    </format>
    <format dxfId="18698">
      <pivotArea dataOnly="0" labelOnly="1" fieldPosition="0">
        <references count="2">
          <reference field="0" count="1" selected="0">
            <x v="169"/>
          </reference>
          <reference field="4" count="1">
            <x v="77"/>
          </reference>
        </references>
      </pivotArea>
    </format>
    <format dxfId="18697">
      <pivotArea dataOnly="0" labelOnly="1" fieldPosition="0">
        <references count="2">
          <reference field="0" count="1" selected="0">
            <x v="170"/>
          </reference>
          <reference field="4" count="1">
            <x v="96"/>
          </reference>
        </references>
      </pivotArea>
    </format>
    <format dxfId="18696">
      <pivotArea dataOnly="0" labelOnly="1" fieldPosition="0">
        <references count="2">
          <reference field="0" count="1" selected="0">
            <x v="172"/>
          </reference>
          <reference field="4" count="1">
            <x v="99"/>
          </reference>
        </references>
      </pivotArea>
    </format>
    <format dxfId="18695">
      <pivotArea dataOnly="0" labelOnly="1" fieldPosition="0">
        <references count="2">
          <reference field="0" count="1" selected="0">
            <x v="173"/>
          </reference>
          <reference field="4" count="1">
            <x v="101"/>
          </reference>
        </references>
      </pivotArea>
    </format>
    <format dxfId="18694">
      <pivotArea dataOnly="0" labelOnly="1" fieldPosition="0">
        <references count="2">
          <reference field="0" count="1" selected="0">
            <x v="175"/>
          </reference>
          <reference field="4" count="1">
            <x v="104"/>
          </reference>
        </references>
      </pivotArea>
    </format>
    <format dxfId="18693">
      <pivotArea dataOnly="0" labelOnly="1" fieldPosition="0">
        <references count="2">
          <reference field="0" count="1" selected="0">
            <x v="176"/>
          </reference>
          <reference field="4" count="1">
            <x v="106"/>
          </reference>
        </references>
      </pivotArea>
    </format>
    <format dxfId="18692">
      <pivotArea dataOnly="0" labelOnly="1" fieldPosition="0">
        <references count="2">
          <reference field="0" count="1" selected="0">
            <x v="177"/>
          </reference>
          <reference field="4" count="1">
            <x v="107"/>
          </reference>
        </references>
      </pivotArea>
    </format>
    <format dxfId="18691">
      <pivotArea dataOnly="0" labelOnly="1" fieldPosition="0">
        <references count="2">
          <reference field="0" count="1" selected="0">
            <x v="178"/>
          </reference>
          <reference field="4" count="1">
            <x v="112"/>
          </reference>
        </references>
      </pivotArea>
    </format>
    <format dxfId="18690">
      <pivotArea dataOnly="0" labelOnly="1" fieldPosition="0">
        <references count="2">
          <reference field="0" count="1" selected="0">
            <x v="179"/>
          </reference>
          <reference field="4" count="1">
            <x v="114"/>
          </reference>
        </references>
      </pivotArea>
    </format>
    <format dxfId="18689">
      <pivotArea dataOnly="0" labelOnly="1" fieldPosition="0">
        <references count="2">
          <reference field="0" count="1" selected="0">
            <x v="180"/>
          </reference>
          <reference field="4" count="1">
            <x v="124"/>
          </reference>
        </references>
      </pivotArea>
    </format>
    <format dxfId="18688">
      <pivotArea dataOnly="0" labelOnly="1" fieldPosition="0">
        <references count="2">
          <reference field="0" count="1" selected="0">
            <x v="182"/>
          </reference>
          <reference field="4" count="1">
            <x v="125"/>
          </reference>
        </references>
      </pivotArea>
    </format>
    <format dxfId="18687">
      <pivotArea dataOnly="0" labelOnly="1" fieldPosition="0">
        <references count="2">
          <reference field="0" count="1" selected="0">
            <x v="183"/>
          </reference>
          <reference field="4" count="1">
            <x v="126"/>
          </reference>
        </references>
      </pivotArea>
    </format>
    <format dxfId="18686">
      <pivotArea dataOnly="0" labelOnly="1" fieldPosition="0">
        <references count="2">
          <reference field="0" count="1" selected="0">
            <x v="185"/>
          </reference>
          <reference field="4" count="1">
            <x v="127"/>
          </reference>
        </references>
      </pivotArea>
    </format>
    <format dxfId="18685">
      <pivotArea dataOnly="0" labelOnly="1" fieldPosition="0">
        <references count="2">
          <reference field="0" count="1" selected="0">
            <x v="186"/>
          </reference>
          <reference field="4" count="1">
            <x v="136"/>
          </reference>
        </references>
      </pivotArea>
    </format>
    <format dxfId="18684">
      <pivotArea dataOnly="0" labelOnly="1" fieldPosition="0">
        <references count="2">
          <reference field="0" count="1" selected="0">
            <x v="187"/>
          </reference>
          <reference field="4" count="1">
            <x v="137"/>
          </reference>
        </references>
      </pivotArea>
    </format>
    <format dxfId="18683">
      <pivotArea dataOnly="0" labelOnly="1" fieldPosition="0">
        <references count="2">
          <reference field="0" count="1" selected="0">
            <x v="189"/>
          </reference>
          <reference field="4" count="1">
            <x v="138"/>
          </reference>
        </references>
      </pivotArea>
    </format>
    <format dxfId="18682">
      <pivotArea dataOnly="0" labelOnly="1" fieldPosition="0">
        <references count="2">
          <reference field="0" count="1" selected="0">
            <x v="190"/>
          </reference>
          <reference field="4" count="1">
            <x v="139"/>
          </reference>
        </references>
      </pivotArea>
    </format>
    <format dxfId="18681">
      <pivotArea dataOnly="0" labelOnly="1" fieldPosition="0">
        <references count="2">
          <reference field="0" count="1" selected="0">
            <x v="192"/>
          </reference>
          <reference field="4" count="1">
            <x v="140"/>
          </reference>
        </references>
      </pivotArea>
    </format>
    <format dxfId="18680">
      <pivotArea dataOnly="0" labelOnly="1" fieldPosition="0">
        <references count="2">
          <reference field="0" count="1" selected="0">
            <x v="193"/>
          </reference>
          <reference field="4" count="1">
            <x v="142"/>
          </reference>
        </references>
      </pivotArea>
    </format>
    <format dxfId="18679">
      <pivotArea dataOnly="0" labelOnly="1" fieldPosition="0">
        <references count="2">
          <reference field="0" count="1" selected="0">
            <x v="195"/>
          </reference>
          <reference field="4" count="1">
            <x v="143"/>
          </reference>
        </references>
      </pivotArea>
    </format>
    <format dxfId="18678">
      <pivotArea dataOnly="0" labelOnly="1" fieldPosition="0">
        <references count="2">
          <reference field="0" count="1" selected="0">
            <x v="197"/>
          </reference>
          <reference field="4" count="1">
            <x v="144"/>
          </reference>
        </references>
      </pivotArea>
    </format>
    <format dxfId="18677">
      <pivotArea dataOnly="0" labelOnly="1" fieldPosition="0">
        <references count="2">
          <reference field="0" count="1" selected="0">
            <x v="198"/>
          </reference>
          <reference field="4" count="1">
            <x v="145"/>
          </reference>
        </references>
      </pivotArea>
    </format>
    <format dxfId="18676">
      <pivotArea dataOnly="0" labelOnly="1" fieldPosition="0">
        <references count="2">
          <reference field="0" count="1" selected="0">
            <x v="200"/>
          </reference>
          <reference field="4" count="1">
            <x v="147"/>
          </reference>
        </references>
      </pivotArea>
    </format>
    <format dxfId="18675">
      <pivotArea dataOnly="0" labelOnly="1" fieldPosition="0">
        <references count="2">
          <reference field="0" count="1" selected="0">
            <x v="203"/>
          </reference>
          <reference field="4" count="1">
            <x v="148"/>
          </reference>
        </references>
      </pivotArea>
    </format>
    <format dxfId="18674">
      <pivotArea dataOnly="0" labelOnly="1" fieldPosition="0">
        <references count="2">
          <reference field="0" count="1" selected="0">
            <x v="205"/>
          </reference>
          <reference field="4" count="1">
            <x v="151"/>
          </reference>
        </references>
      </pivotArea>
    </format>
    <format dxfId="18673">
      <pivotArea dataOnly="0" labelOnly="1" fieldPosition="0">
        <references count="2">
          <reference field="0" count="1" selected="0">
            <x v="206"/>
          </reference>
          <reference field="4" count="1">
            <x v="153"/>
          </reference>
        </references>
      </pivotArea>
    </format>
    <format dxfId="18672">
      <pivotArea dataOnly="0" labelOnly="1" fieldPosition="0">
        <references count="2">
          <reference field="0" count="1" selected="0">
            <x v="207"/>
          </reference>
          <reference field="4" count="1">
            <x v="154"/>
          </reference>
        </references>
      </pivotArea>
    </format>
    <format dxfId="18671">
      <pivotArea dataOnly="0" labelOnly="1" fieldPosition="0">
        <references count="2">
          <reference field="0" count="1" selected="0">
            <x v="209"/>
          </reference>
          <reference field="4" count="1">
            <x v="155"/>
          </reference>
        </references>
      </pivotArea>
    </format>
    <format dxfId="18670">
      <pivotArea dataOnly="0" labelOnly="1" fieldPosition="0">
        <references count="2">
          <reference field="0" count="1" selected="0">
            <x v="212"/>
          </reference>
          <reference field="4" count="1">
            <x v="156"/>
          </reference>
        </references>
      </pivotArea>
    </format>
    <format dxfId="18669">
      <pivotArea dataOnly="0" labelOnly="1" fieldPosition="0">
        <references count="2">
          <reference field="0" count="1" selected="0">
            <x v="214"/>
          </reference>
          <reference field="4" count="1">
            <x v="157"/>
          </reference>
        </references>
      </pivotArea>
    </format>
    <format dxfId="18668">
      <pivotArea dataOnly="0" labelOnly="1" fieldPosition="0">
        <references count="2">
          <reference field="0" count="1" selected="0">
            <x v="215"/>
          </reference>
          <reference field="4" count="1">
            <x v="158"/>
          </reference>
        </references>
      </pivotArea>
    </format>
    <format dxfId="18667">
      <pivotArea dataOnly="0" labelOnly="1" fieldPosition="0">
        <references count="2">
          <reference field="0" count="1" selected="0">
            <x v="216"/>
          </reference>
          <reference field="4" count="1">
            <x v="159"/>
          </reference>
        </references>
      </pivotArea>
    </format>
    <format dxfId="18666">
      <pivotArea dataOnly="0" labelOnly="1" fieldPosition="0">
        <references count="2">
          <reference field="0" count="1" selected="0">
            <x v="218"/>
          </reference>
          <reference field="4" count="1">
            <x v="161"/>
          </reference>
        </references>
      </pivotArea>
    </format>
    <format dxfId="18665">
      <pivotArea dataOnly="0" labelOnly="1" fieldPosition="0">
        <references count="2">
          <reference field="0" count="1" selected="0">
            <x v="219"/>
          </reference>
          <reference field="4" count="1">
            <x v="162"/>
          </reference>
        </references>
      </pivotArea>
    </format>
    <format dxfId="18664">
      <pivotArea dataOnly="0" labelOnly="1" fieldPosition="0">
        <references count="2">
          <reference field="0" count="1" selected="0">
            <x v="221"/>
          </reference>
          <reference field="4" count="1">
            <x v="163"/>
          </reference>
        </references>
      </pivotArea>
    </format>
    <format dxfId="18663">
      <pivotArea dataOnly="0" labelOnly="1" fieldPosition="0">
        <references count="2">
          <reference field="0" count="1" selected="0">
            <x v="223"/>
          </reference>
          <reference field="4" count="1">
            <x v="165"/>
          </reference>
        </references>
      </pivotArea>
    </format>
    <format dxfId="18662">
      <pivotArea dataOnly="0" labelOnly="1" fieldPosition="0">
        <references count="2">
          <reference field="0" count="1" selected="0">
            <x v="225"/>
          </reference>
          <reference field="4" count="1">
            <x v="169"/>
          </reference>
        </references>
      </pivotArea>
    </format>
    <format dxfId="18661">
      <pivotArea dataOnly="0" labelOnly="1" fieldPosition="0">
        <references count="2">
          <reference field="0" count="1" selected="0">
            <x v="226"/>
          </reference>
          <reference field="4" count="1">
            <x v="170"/>
          </reference>
        </references>
      </pivotArea>
    </format>
    <format dxfId="18660">
      <pivotArea dataOnly="0" labelOnly="1" fieldPosition="0">
        <references count="2">
          <reference field="0" count="1" selected="0">
            <x v="227"/>
          </reference>
          <reference field="4" count="1">
            <x v="172"/>
          </reference>
        </references>
      </pivotArea>
    </format>
    <format dxfId="18659">
      <pivotArea dataOnly="0" labelOnly="1" fieldPosition="0">
        <references count="2">
          <reference field="0" count="1" selected="0">
            <x v="228"/>
          </reference>
          <reference field="4" count="1">
            <x v="173"/>
          </reference>
        </references>
      </pivotArea>
    </format>
    <format dxfId="18658">
      <pivotArea dataOnly="0" labelOnly="1" fieldPosition="0">
        <references count="2">
          <reference field="0" count="1" selected="0">
            <x v="231"/>
          </reference>
          <reference field="4" count="1">
            <x v="174"/>
          </reference>
        </references>
      </pivotArea>
    </format>
    <format dxfId="18657">
      <pivotArea dataOnly="0" labelOnly="1" fieldPosition="0">
        <references count="2">
          <reference field="0" count="1" selected="0">
            <x v="234"/>
          </reference>
          <reference field="4" count="1">
            <x v="175"/>
          </reference>
        </references>
      </pivotArea>
    </format>
    <format dxfId="18656">
      <pivotArea dataOnly="0" labelOnly="1" fieldPosition="0">
        <references count="2">
          <reference field="0" count="1" selected="0">
            <x v="238"/>
          </reference>
          <reference field="4" count="1">
            <x v="179"/>
          </reference>
        </references>
      </pivotArea>
    </format>
    <format dxfId="18655">
      <pivotArea dataOnly="0" labelOnly="1" fieldPosition="0">
        <references count="2">
          <reference field="0" count="1" selected="0">
            <x v="239"/>
          </reference>
          <reference field="4" count="1">
            <x v="181"/>
          </reference>
        </references>
      </pivotArea>
    </format>
    <format dxfId="18654">
      <pivotArea dataOnly="0" labelOnly="1" fieldPosition="0">
        <references count="2">
          <reference field="0" count="1" selected="0">
            <x v="241"/>
          </reference>
          <reference field="4" count="1">
            <x v="185"/>
          </reference>
        </references>
      </pivotArea>
    </format>
    <format dxfId="18653">
      <pivotArea dataOnly="0" labelOnly="1" fieldPosition="0">
        <references count="2">
          <reference field="0" count="1" selected="0">
            <x v="242"/>
          </reference>
          <reference field="4" count="1">
            <x v="186"/>
          </reference>
        </references>
      </pivotArea>
    </format>
    <format dxfId="18652">
      <pivotArea dataOnly="0" labelOnly="1" fieldPosition="0">
        <references count="2">
          <reference field="0" count="1" selected="0">
            <x v="243"/>
          </reference>
          <reference field="4" count="1">
            <x v="188"/>
          </reference>
        </references>
      </pivotArea>
    </format>
    <format dxfId="18651">
      <pivotArea dataOnly="0" labelOnly="1" fieldPosition="0">
        <references count="2">
          <reference field="0" count="1" selected="0">
            <x v="244"/>
          </reference>
          <reference field="4" count="1">
            <x v="190"/>
          </reference>
        </references>
      </pivotArea>
    </format>
    <format dxfId="18650">
      <pivotArea dataOnly="0" labelOnly="1" fieldPosition="0">
        <references count="2">
          <reference field="0" count="1" selected="0">
            <x v="245"/>
          </reference>
          <reference field="4" count="1">
            <x v="192"/>
          </reference>
        </references>
      </pivotArea>
    </format>
    <format dxfId="18649">
      <pivotArea dataOnly="0" labelOnly="1" fieldPosition="0">
        <references count="2">
          <reference field="0" count="1" selected="0">
            <x v="246"/>
          </reference>
          <reference field="4" count="1">
            <x v="194"/>
          </reference>
        </references>
      </pivotArea>
    </format>
    <format dxfId="18648">
      <pivotArea dataOnly="0" labelOnly="1" fieldPosition="0">
        <references count="2">
          <reference field="0" count="1" selected="0">
            <x v="248"/>
          </reference>
          <reference field="4" count="1">
            <x v="195"/>
          </reference>
        </references>
      </pivotArea>
    </format>
    <format dxfId="18647">
      <pivotArea dataOnly="0" labelOnly="1" fieldPosition="0">
        <references count="2">
          <reference field="0" count="1" selected="0">
            <x v="249"/>
          </reference>
          <reference field="4" count="1">
            <x v="199"/>
          </reference>
        </references>
      </pivotArea>
    </format>
    <format dxfId="18646">
      <pivotArea dataOnly="0" labelOnly="1" fieldPosition="0">
        <references count="2">
          <reference field="0" count="1" selected="0">
            <x v="250"/>
          </reference>
          <reference field="4" count="1">
            <x v="213"/>
          </reference>
        </references>
      </pivotArea>
    </format>
    <format dxfId="18645">
      <pivotArea dataOnly="0" labelOnly="1" fieldPosition="0">
        <references count="2">
          <reference field="0" count="1" selected="0">
            <x v="251"/>
          </reference>
          <reference field="4" count="1">
            <x v="216"/>
          </reference>
        </references>
      </pivotArea>
    </format>
    <format dxfId="18644">
      <pivotArea dataOnly="0" labelOnly="1" fieldPosition="0">
        <references count="2">
          <reference field="0" count="1" selected="0">
            <x v="252"/>
          </reference>
          <reference field="4" count="1">
            <x v="217"/>
          </reference>
        </references>
      </pivotArea>
    </format>
    <format dxfId="18643">
      <pivotArea dataOnly="0" labelOnly="1" fieldPosition="0">
        <references count="2">
          <reference field="0" count="1" selected="0">
            <x v="253"/>
          </reference>
          <reference field="4" count="1">
            <x v="221"/>
          </reference>
        </references>
      </pivotArea>
    </format>
    <format dxfId="18642">
      <pivotArea dataOnly="0" labelOnly="1" fieldPosition="0">
        <references count="2">
          <reference field="0" count="1" selected="0">
            <x v="254"/>
          </reference>
          <reference field="4" count="1">
            <x v="176"/>
          </reference>
        </references>
      </pivotArea>
    </format>
    <format dxfId="18641">
      <pivotArea dataOnly="0" labelOnly="1" fieldPosition="0">
        <references count="2">
          <reference field="0" count="1" selected="0">
            <x v="255"/>
          </reference>
          <reference field="4" count="1">
            <x v="6"/>
          </reference>
        </references>
      </pivotArea>
    </format>
    <format dxfId="18640">
      <pivotArea dataOnly="0" labelOnly="1" fieldPosition="0">
        <references count="2">
          <reference field="0" count="1" selected="0">
            <x v="256"/>
          </reference>
          <reference field="4" count="1">
            <x v="18"/>
          </reference>
        </references>
      </pivotArea>
    </format>
    <format dxfId="18639">
      <pivotArea dataOnly="0" labelOnly="1" fieldPosition="0">
        <references count="2">
          <reference field="0" count="1" selected="0">
            <x v="257"/>
          </reference>
          <reference field="4" count="1">
            <x v="47"/>
          </reference>
        </references>
      </pivotArea>
    </format>
    <format dxfId="18638">
      <pivotArea dataOnly="0" labelOnly="1" fieldPosition="0">
        <references count="2">
          <reference field="0" count="1" selected="0">
            <x v="258"/>
          </reference>
          <reference field="4" count="1">
            <x v="48"/>
          </reference>
        </references>
      </pivotArea>
    </format>
    <format dxfId="18637">
      <pivotArea dataOnly="0" labelOnly="1" fieldPosition="0">
        <references count="2">
          <reference field="0" count="1" selected="0">
            <x v="259"/>
          </reference>
          <reference field="4" count="1">
            <x v="55"/>
          </reference>
        </references>
      </pivotArea>
    </format>
    <format dxfId="18636">
      <pivotArea dataOnly="0" labelOnly="1" fieldPosition="0">
        <references count="2">
          <reference field="0" count="1" selected="0">
            <x v="260"/>
          </reference>
          <reference field="4" count="1">
            <x v="124"/>
          </reference>
        </references>
      </pivotArea>
    </format>
    <format dxfId="18635">
      <pivotArea dataOnly="0" labelOnly="1" fieldPosition="0">
        <references count="2">
          <reference field="0" count="1" selected="0">
            <x v="261"/>
          </reference>
          <reference field="4" count="1">
            <x v="132"/>
          </reference>
        </references>
      </pivotArea>
    </format>
    <format dxfId="18634">
      <pivotArea dataOnly="0" labelOnly="1" fieldPosition="0">
        <references count="2">
          <reference field="0" count="1" selected="0">
            <x v="262"/>
          </reference>
          <reference field="4" count="1">
            <x v="133"/>
          </reference>
        </references>
      </pivotArea>
    </format>
    <format dxfId="18633">
      <pivotArea dataOnly="0" labelOnly="1" fieldPosition="0">
        <references count="2">
          <reference field="0" count="1" selected="0">
            <x v="263"/>
          </reference>
          <reference field="4" count="1">
            <x v="120"/>
          </reference>
        </references>
      </pivotArea>
    </format>
    <format dxfId="18632">
      <pivotArea dataOnly="0" labelOnly="1" fieldPosition="0">
        <references count="2">
          <reference field="0" count="1" selected="0">
            <x v="264"/>
          </reference>
          <reference field="4" count="1">
            <x v="84"/>
          </reference>
        </references>
      </pivotArea>
    </format>
    <format dxfId="18631">
      <pivotArea dataOnly="0" labelOnly="1" fieldPosition="0">
        <references count="2">
          <reference field="0" count="1" selected="0">
            <x v="266"/>
          </reference>
          <reference field="4" count="1">
            <x v="90"/>
          </reference>
        </references>
      </pivotArea>
    </format>
    <format dxfId="18630">
      <pivotArea dataOnly="0" labelOnly="1" fieldPosition="0">
        <references count="2">
          <reference field="0" count="1" selected="0">
            <x v="267"/>
          </reference>
          <reference field="4" count="1">
            <x v="91"/>
          </reference>
        </references>
      </pivotArea>
    </format>
    <format dxfId="18629">
      <pivotArea dataOnly="0" labelOnly="1" fieldPosition="0">
        <references count="2">
          <reference field="0" count="1" selected="0">
            <x v="268"/>
          </reference>
          <reference field="4" count="1">
            <x v="92"/>
          </reference>
        </references>
      </pivotArea>
    </format>
    <format dxfId="18628">
      <pivotArea dataOnly="0" labelOnly="1" fieldPosition="0">
        <references count="2">
          <reference field="0" count="1" selected="0">
            <x v="269"/>
          </reference>
          <reference field="4" count="1">
            <x v="93"/>
          </reference>
        </references>
      </pivotArea>
    </format>
    <format dxfId="18627">
      <pivotArea dataOnly="0" labelOnly="1" fieldPosition="0">
        <references count="2">
          <reference field="0" count="1" selected="0">
            <x v="270"/>
          </reference>
          <reference field="4" count="1">
            <x v="135"/>
          </reference>
        </references>
      </pivotArea>
    </format>
    <format dxfId="18626">
      <pivotArea dataOnly="0" labelOnly="1" fieldPosition="0">
        <references count="2">
          <reference field="0" count="1" selected="0">
            <x v="271"/>
          </reference>
          <reference field="4" count="1">
            <x v="23"/>
          </reference>
        </references>
      </pivotArea>
    </format>
    <format dxfId="18625">
      <pivotArea dataOnly="0" labelOnly="1" fieldPosition="0">
        <references count="2">
          <reference field="0" count="1" selected="0">
            <x v="272"/>
          </reference>
          <reference field="4" count="1">
            <x v="44"/>
          </reference>
        </references>
      </pivotArea>
    </format>
    <format dxfId="18624">
      <pivotArea dataOnly="0" labelOnly="1" fieldPosition="0">
        <references count="2">
          <reference field="0" count="1" selected="0">
            <x v="273"/>
          </reference>
          <reference field="4" count="1">
            <x v="56"/>
          </reference>
        </references>
      </pivotArea>
    </format>
    <format dxfId="18623">
      <pivotArea dataOnly="0" labelOnly="1" fieldPosition="0">
        <references count="2">
          <reference field="0" count="1" selected="0">
            <x v="274"/>
          </reference>
          <reference field="4" count="1">
            <x v="57"/>
          </reference>
        </references>
      </pivotArea>
    </format>
    <format dxfId="18622">
      <pivotArea dataOnly="0" labelOnly="1" fieldPosition="0">
        <references count="2">
          <reference field="0" count="1" selected="0">
            <x v="275"/>
          </reference>
          <reference field="4" count="1">
            <x v="58"/>
          </reference>
        </references>
      </pivotArea>
    </format>
    <format dxfId="18621">
      <pivotArea dataOnly="0" labelOnly="1" fieldPosition="0">
        <references count="2">
          <reference field="0" count="1" selected="0">
            <x v="276"/>
          </reference>
          <reference field="4" count="1">
            <x v="59"/>
          </reference>
        </references>
      </pivotArea>
    </format>
    <format dxfId="18620">
      <pivotArea dataOnly="0" labelOnly="1" fieldPosition="0">
        <references count="2">
          <reference field="0" count="1" selected="0">
            <x v="277"/>
          </reference>
          <reference field="4" count="1">
            <x v="62"/>
          </reference>
        </references>
      </pivotArea>
    </format>
    <format dxfId="18619">
      <pivotArea dataOnly="0" labelOnly="1" fieldPosition="0">
        <references count="2">
          <reference field="0" count="1" selected="0">
            <x v="278"/>
          </reference>
          <reference field="4" count="1">
            <x v="63"/>
          </reference>
        </references>
      </pivotArea>
    </format>
    <format dxfId="18618">
      <pivotArea dataOnly="0" labelOnly="1" fieldPosition="0">
        <references count="2">
          <reference field="0" count="1" selected="0">
            <x v="279"/>
          </reference>
          <reference field="4" count="1">
            <x v="64"/>
          </reference>
        </references>
      </pivotArea>
    </format>
    <format dxfId="18617">
      <pivotArea dataOnly="0" labelOnly="1" fieldPosition="0">
        <references count="2">
          <reference field="0" count="1" selected="0">
            <x v="280"/>
          </reference>
          <reference field="4" count="1">
            <x v="70"/>
          </reference>
        </references>
      </pivotArea>
    </format>
    <format dxfId="18616">
      <pivotArea dataOnly="0" labelOnly="1" fieldPosition="0">
        <references count="2">
          <reference field="0" count="1" selected="0">
            <x v="281"/>
          </reference>
          <reference field="4" count="1">
            <x v="71"/>
          </reference>
        </references>
      </pivotArea>
    </format>
    <format dxfId="18615">
      <pivotArea dataOnly="0" labelOnly="1" fieldPosition="0">
        <references count="2">
          <reference field="0" count="1" selected="0">
            <x v="282"/>
          </reference>
          <reference field="4" count="1">
            <x v="72"/>
          </reference>
        </references>
      </pivotArea>
    </format>
    <format dxfId="18614">
      <pivotArea dataOnly="0" labelOnly="1" fieldPosition="0">
        <references count="2">
          <reference field="0" count="1" selected="0">
            <x v="283"/>
          </reference>
          <reference field="4" count="1">
            <x v="73"/>
          </reference>
        </references>
      </pivotArea>
    </format>
    <format dxfId="18613">
      <pivotArea dataOnly="0" labelOnly="1" fieldPosition="0">
        <references count="2">
          <reference field="0" count="1" selected="0">
            <x v="284"/>
          </reference>
          <reference field="4" count="1">
            <x v="74"/>
          </reference>
        </references>
      </pivotArea>
    </format>
    <format dxfId="18612">
      <pivotArea dataOnly="0" labelOnly="1" fieldPosition="0">
        <references count="2">
          <reference field="0" count="1" selected="0">
            <x v="285"/>
          </reference>
          <reference field="4" count="1">
            <x v="75"/>
          </reference>
        </references>
      </pivotArea>
    </format>
    <format dxfId="18611">
      <pivotArea dataOnly="0" labelOnly="1" fieldPosition="0">
        <references count="2">
          <reference field="0" count="1" selected="0">
            <x v="286"/>
          </reference>
          <reference field="4" count="1">
            <x v="78"/>
          </reference>
        </references>
      </pivotArea>
    </format>
    <format dxfId="18610">
      <pivotArea dataOnly="0" labelOnly="1" fieldPosition="0">
        <references count="2">
          <reference field="0" count="1" selected="0">
            <x v="287"/>
          </reference>
          <reference field="4" count="1">
            <x v="84"/>
          </reference>
        </references>
      </pivotArea>
    </format>
    <format dxfId="18609">
      <pivotArea dataOnly="0" labelOnly="1" fieldPosition="0">
        <references count="2">
          <reference field="0" count="1" selected="0">
            <x v="288"/>
          </reference>
          <reference field="4" count="1">
            <x v="86"/>
          </reference>
        </references>
      </pivotArea>
    </format>
    <format dxfId="18608">
      <pivotArea dataOnly="0" labelOnly="1" fieldPosition="0">
        <references count="2">
          <reference field="0" count="1" selected="0">
            <x v="290"/>
          </reference>
          <reference field="4" count="1">
            <x v="87"/>
          </reference>
        </references>
      </pivotArea>
    </format>
    <format dxfId="18607">
      <pivotArea dataOnly="0" labelOnly="1" fieldPosition="0">
        <references count="2">
          <reference field="0" count="1" selected="0">
            <x v="291"/>
          </reference>
          <reference field="4" count="1">
            <x v="88"/>
          </reference>
        </references>
      </pivotArea>
    </format>
    <format dxfId="18606">
      <pivotArea dataOnly="0" labelOnly="1" fieldPosition="0">
        <references count="2">
          <reference field="0" count="1" selected="0">
            <x v="293"/>
          </reference>
          <reference field="4" count="1">
            <x v="89"/>
          </reference>
        </references>
      </pivotArea>
    </format>
    <format dxfId="18605">
      <pivotArea dataOnly="0" labelOnly="1" fieldPosition="0">
        <references count="2">
          <reference field="0" count="1" selected="0">
            <x v="294"/>
          </reference>
          <reference field="4" count="1">
            <x v="94"/>
          </reference>
        </references>
      </pivotArea>
    </format>
    <format dxfId="18604">
      <pivotArea dataOnly="0" labelOnly="1" fieldPosition="0">
        <references count="2">
          <reference field="0" count="1" selected="0">
            <x v="295"/>
          </reference>
          <reference field="4" count="1">
            <x v="95"/>
          </reference>
        </references>
      </pivotArea>
    </format>
    <format dxfId="18603">
      <pivotArea dataOnly="0" labelOnly="1" fieldPosition="0">
        <references count="2">
          <reference field="0" count="1" selected="0">
            <x v="296"/>
          </reference>
          <reference field="4" count="1">
            <x v="101"/>
          </reference>
        </references>
      </pivotArea>
    </format>
    <format dxfId="18602">
      <pivotArea dataOnly="0" labelOnly="1" fieldPosition="0">
        <references count="2">
          <reference field="0" count="1" selected="0">
            <x v="297"/>
          </reference>
          <reference field="4" count="1">
            <x v="102"/>
          </reference>
        </references>
      </pivotArea>
    </format>
    <format dxfId="18601">
      <pivotArea dataOnly="0" labelOnly="1" fieldPosition="0">
        <references count="2">
          <reference field="0" count="1" selected="0">
            <x v="298"/>
          </reference>
          <reference field="4" count="1">
            <x v="105"/>
          </reference>
        </references>
      </pivotArea>
    </format>
    <format dxfId="18600">
      <pivotArea dataOnly="0" labelOnly="1" fieldPosition="0">
        <references count="2">
          <reference field="0" count="1" selected="0">
            <x v="299"/>
          </reference>
          <reference field="4" count="1">
            <x v="109"/>
          </reference>
        </references>
      </pivotArea>
    </format>
    <format dxfId="18599">
      <pivotArea dataOnly="0" labelOnly="1" fieldPosition="0">
        <references count="2">
          <reference field="0" count="1" selected="0">
            <x v="300"/>
          </reference>
          <reference field="4" count="1">
            <x v="111"/>
          </reference>
        </references>
      </pivotArea>
    </format>
    <format dxfId="18598">
      <pivotArea dataOnly="0" labelOnly="1" fieldPosition="0">
        <references count="2">
          <reference field="0" count="1" selected="0">
            <x v="301"/>
          </reference>
          <reference field="4" count="1">
            <x v="114"/>
          </reference>
        </references>
      </pivotArea>
    </format>
    <format dxfId="18597">
      <pivotArea dataOnly="0" labelOnly="1" fieldPosition="0">
        <references count="2">
          <reference field="0" count="1" selected="0">
            <x v="302"/>
          </reference>
          <reference field="4" count="1">
            <x v="115"/>
          </reference>
        </references>
      </pivotArea>
    </format>
    <format dxfId="18596">
      <pivotArea dataOnly="0" labelOnly="1" fieldPosition="0">
        <references count="2">
          <reference field="0" count="1" selected="0">
            <x v="303"/>
          </reference>
          <reference field="4" count="1">
            <x v="116"/>
          </reference>
        </references>
      </pivotArea>
    </format>
    <format dxfId="18595">
      <pivotArea dataOnly="0" labelOnly="1" fieldPosition="0">
        <references count="2">
          <reference field="0" count="1" selected="0">
            <x v="304"/>
          </reference>
          <reference field="4" count="1">
            <x v="117"/>
          </reference>
        </references>
      </pivotArea>
    </format>
    <format dxfId="18594">
      <pivotArea dataOnly="0" labelOnly="1" fieldPosition="0">
        <references count="2">
          <reference field="0" count="1" selected="0">
            <x v="305"/>
          </reference>
          <reference field="4" count="1">
            <x v="118"/>
          </reference>
        </references>
      </pivotArea>
    </format>
    <format dxfId="18593">
      <pivotArea dataOnly="0" labelOnly="1" fieldPosition="0">
        <references count="2">
          <reference field="0" count="1" selected="0">
            <x v="307"/>
          </reference>
          <reference field="4" count="1">
            <x v="122"/>
          </reference>
        </references>
      </pivotArea>
    </format>
    <format dxfId="18592">
      <pivotArea dataOnly="0" labelOnly="1" fieldPosition="0">
        <references count="2">
          <reference field="0" count="1" selected="0">
            <x v="308"/>
          </reference>
          <reference field="4" count="1">
            <x v="127"/>
          </reference>
        </references>
      </pivotArea>
    </format>
    <format dxfId="18591">
      <pivotArea dataOnly="0" labelOnly="1" fieldPosition="0">
        <references count="2">
          <reference field="0" count="1" selected="0">
            <x v="310"/>
          </reference>
          <reference field="4" count="1">
            <x v="128"/>
          </reference>
        </references>
      </pivotArea>
    </format>
    <format dxfId="18590">
      <pivotArea dataOnly="0" labelOnly="1" fieldPosition="0">
        <references count="2">
          <reference field="0" count="1" selected="0">
            <x v="311"/>
          </reference>
          <reference field="4" count="1">
            <x v="129"/>
          </reference>
        </references>
      </pivotArea>
    </format>
    <format dxfId="18589">
      <pivotArea dataOnly="0" labelOnly="1" fieldPosition="0">
        <references count="2">
          <reference field="0" count="1" selected="0">
            <x v="313"/>
          </reference>
          <reference field="4" count="1">
            <x v="131"/>
          </reference>
        </references>
      </pivotArea>
    </format>
    <format dxfId="18588">
      <pivotArea dataOnly="0" labelOnly="1" fieldPosition="0">
        <references count="2">
          <reference field="0" count="1" selected="0">
            <x v="314"/>
          </reference>
          <reference field="4" count="1">
            <x v="132"/>
          </reference>
        </references>
      </pivotArea>
    </format>
    <format dxfId="18587">
      <pivotArea dataOnly="0" labelOnly="1" fieldPosition="0">
        <references count="2">
          <reference field="0" count="1" selected="0">
            <x v="315"/>
          </reference>
          <reference field="4" count="1">
            <x v="133"/>
          </reference>
        </references>
      </pivotArea>
    </format>
    <format dxfId="18586">
      <pivotArea dataOnly="0" labelOnly="1" fieldPosition="0">
        <references count="2">
          <reference field="0" count="1" selected="0">
            <x v="317"/>
          </reference>
          <reference field="4" count="1">
            <x v="134"/>
          </reference>
        </references>
      </pivotArea>
    </format>
    <format dxfId="18585">
      <pivotArea dataOnly="0" labelOnly="1" fieldPosition="0">
        <references count="2">
          <reference field="0" count="1" selected="0">
            <x v="319"/>
          </reference>
          <reference field="4" count="1">
            <x v="136"/>
          </reference>
        </references>
      </pivotArea>
    </format>
    <format dxfId="18584">
      <pivotArea dataOnly="0" labelOnly="1" fieldPosition="0">
        <references count="2">
          <reference field="0" count="1" selected="0">
            <x v="320"/>
          </reference>
          <reference field="4" count="1">
            <x v="137"/>
          </reference>
        </references>
      </pivotArea>
    </format>
    <format dxfId="18583">
      <pivotArea dataOnly="0" labelOnly="1" fieldPosition="0">
        <references count="2">
          <reference field="0" count="1" selected="0">
            <x v="321"/>
          </reference>
          <reference field="4" count="1">
            <x v="138"/>
          </reference>
        </references>
      </pivotArea>
    </format>
    <format dxfId="18582">
      <pivotArea dataOnly="0" labelOnly="1" fieldPosition="0">
        <references count="2">
          <reference field="0" count="1" selected="0">
            <x v="322"/>
          </reference>
          <reference field="4" count="1">
            <x v="139"/>
          </reference>
        </references>
      </pivotArea>
    </format>
    <format dxfId="18581">
      <pivotArea dataOnly="0" labelOnly="1" fieldPosition="0">
        <references count="2">
          <reference field="0" count="1" selected="0">
            <x v="323"/>
          </reference>
          <reference field="4" count="1">
            <x v="140"/>
          </reference>
        </references>
      </pivotArea>
    </format>
    <format dxfId="18580">
      <pivotArea dataOnly="0" labelOnly="1" fieldPosition="0">
        <references count="2">
          <reference field="0" count="1" selected="0">
            <x v="324"/>
          </reference>
          <reference field="4" count="1">
            <x v="141"/>
          </reference>
        </references>
      </pivotArea>
    </format>
    <format dxfId="18579">
      <pivotArea dataOnly="0" labelOnly="1" fieldPosition="0">
        <references count="2">
          <reference field="0" count="1" selected="0">
            <x v="325"/>
          </reference>
          <reference field="4" count="1">
            <x v="142"/>
          </reference>
        </references>
      </pivotArea>
    </format>
    <format dxfId="18578">
      <pivotArea dataOnly="0" labelOnly="1" fieldPosition="0">
        <references count="2">
          <reference field="0" count="1" selected="0">
            <x v="326"/>
          </reference>
          <reference field="4" count="1">
            <x v="144"/>
          </reference>
        </references>
      </pivotArea>
    </format>
    <format dxfId="18577">
      <pivotArea dataOnly="0" labelOnly="1" fieldPosition="0">
        <references count="2">
          <reference field="0" count="1" selected="0">
            <x v="327"/>
          </reference>
          <reference field="4" count="1">
            <x v="145"/>
          </reference>
        </references>
      </pivotArea>
    </format>
    <format dxfId="18576">
      <pivotArea dataOnly="0" labelOnly="1" fieldPosition="0">
        <references count="2">
          <reference field="0" count="1" selected="0">
            <x v="328"/>
          </reference>
          <reference field="4" count="1">
            <x v="147"/>
          </reference>
        </references>
      </pivotArea>
    </format>
    <format dxfId="18575">
      <pivotArea dataOnly="0" labelOnly="1" fieldPosition="0">
        <references count="2">
          <reference field="0" count="1" selected="0">
            <x v="329"/>
          </reference>
          <reference field="4" count="1">
            <x v="149"/>
          </reference>
        </references>
      </pivotArea>
    </format>
    <format dxfId="18574">
      <pivotArea dataOnly="0" labelOnly="1" fieldPosition="0">
        <references count="2">
          <reference field="0" count="1" selected="0">
            <x v="330"/>
          </reference>
          <reference field="4" count="1">
            <x v="152"/>
          </reference>
        </references>
      </pivotArea>
    </format>
    <format dxfId="18573">
      <pivotArea dataOnly="0" labelOnly="1" fieldPosition="0">
        <references count="2">
          <reference field="0" count="1" selected="0">
            <x v="331"/>
          </reference>
          <reference field="4" count="1">
            <x v="156"/>
          </reference>
        </references>
      </pivotArea>
    </format>
    <format dxfId="18572">
      <pivotArea dataOnly="0" labelOnly="1" fieldPosition="0">
        <references count="2">
          <reference field="0" count="1" selected="0">
            <x v="332"/>
          </reference>
          <reference field="4" count="1">
            <x v="161"/>
          </reference>
        </references>
      </pivotArea>
    </format>
    <format dxfId="18571">
      <pivotArea dataOnly="0" labelOnly="1" fieldPosition="0">
        <references count="2">
          <reference field="0" count="1" selected="0">
            <x v="333"/>
          </reference>
          <reference field="4" count="1">
            <x v="162"/>
          </reference>
        </references>
      </pivotArea>
    </format>
    <format dxfId="18570">
      <pivotArea dataOnly="0" labelOnly="1" fieldPosition="0">
        <references count="2">
          <reference field="0" count="1" selected="0">
            <x v="334"/>
          </reference>
          <reference field="4" count="1">
            <x v="90"/>
          </reference>
        </references>
      </pivotArea>
    </format>
    <format dxfId="18569">
      <pivotArea dataOnly="0" labelOnly="1" fieldPosition="0">
        <references count="2">
          <reference field="0" count="1" selected="0">
            <x v="336"/>
          </reference>
          <reference field="4" count="1">
            <x v="157"/>
          </reference>
        </references>
      </pivotArea>
    </format>
    <format dxfId="18568">
      <pivotArea dataOnly="0" labelOnly="1" fieldPosition="0">
        <references count="2">
          <reference field="0" count="1" selected="0">
            <x v="337"/>
          </reference>
          <reference field="4" count="1">
            <x v="165"/>
          </reference>
        </references>
      </pivotArea>
    </format>
    <format dxfId="18567">
      <pivotArea dataOnly="0" labelOnly="1" fieldPosition="0">
        <references count="2">
          <reference field="0" count="1" selected="0">
            <x v="338"/>
          </reference>
          <reference field="4" count="1">
            <x v="166"/>
          </reference>
        </references>
      </pivotArea>
    </format>
    <format dxfId="18566">
      <pivotArea dataOnly="0" labelOnly="1" fieldPosition="0">
        <references count="2">
          <reference field="0" count="1" selected="0">
            <x v="339"/>
          </reference>
          <reference field="4" count="1">
            <x v="167"/>
          </reference>
        </references>
      </pivotArea>
    </format>
    <format dxfId="18565">
      <pivotArea dataOnly="0" labelOnly="1" fieldPosition="0">
        <references count="2">
          <reference field="0" count="1" selected="0">
            <x v="340"/>
          </reference>
          <reference field="4" count="1">
            <x v="189"/>
          </reference>
        </references>
      </pivotArea>
    </format>
    <format dxfId="18564">
      <pivotArea dataOnly="0" labelOnly="1" fieldPosition="0">
        <references count="2">
          <reference field="0" count="1" selected="0">
            <x v="342"/>
          </reference>
          <reference field="4" count="1">
            <x v="190"/>
          </reference>
        </references>
      </pivotArea>
    </format>
    <format dxfId="18563">
      <pivotArea dataOnly="0" labelOnly="1" fieldPosition="0">
        <references count="2">
          <reference field="0" count="1" selected="0">
            <x v="344"/>
          </reference>
          <reference field="4" count="1">
            <x v="192"/>
          </reference>
        </references>
      </pivotArea>
    </format>
    <format dxfId="18562">
      <pivotArea dataOnly="0" labelOnly="1" fieldPosition="0">
        <references count="2">
          <reference field="0" count="1" selected="0">
            <x v="345"/>
          </reference>
          <reference field="4" count="1">
            <x v="193"/>
          </reference>
        </references>
      </pivotArea>
    </format>
    <format dxfId="18561">
      <pivotArea dataOnly="0" labelOnly="1" fieldPosition="0">
        <references count="2">
          <reference field="0" count="1" selected="0">
            <x v="346"/>
          </reference>
          <reference field="4" count="1">
            <x v="201"/>
          </reference>
        </references>
      </pivotArea>
    </format>
    <format dxfId="18560">
      <pivotArea dataOnly="0" labelOnly="1" fieldPosition="0">
        <references count="2">
          <reference field="0" count="1" selected="0">
            <x v="347"/>
          </reference>
          <reference field="4" count="1">
            <x v="164"/>
          </reference>
        </references>
      </pivotArea>
    </format>
    <format dxfId="18559">
      <pivotArea dataOnly="0" labelOnly="1" fieldPosition="0">
        <references count="2">
          <reference field="0" count="1" selected="0">
            <x v="348"/>
          </reference>
          <reference field="4" count="1">
            <x v="172"/>
          </reference>
        </references>
      </pivotArea>
    </format>
    <format dxfId="18558">
      <pivotArea dataOnly="0" labelOnly="1" fieldPosition="0">
        <references count="2">
          <reference field="0" count="1" selected="0">
            <x v="349"/>
          </reference>
          <reference field="4" count="1">
            <x v="180"/>
          </reference>
        </references>
      </pivotArea>
    </format>
    <format dxfId="18557">
      <pivotArea dataOnly="0" labelOnly="1" fieldPosition="0">
        <references count="2">
          <reference field="0" count="1" selected="0">
            <x v="350"/>
          </reference>
          <reference field="4" count="1">
            <x v="181"/>
          </reference>
        </references>
      </pivotArea>
    </format>
    <format dxfId="18556">
      <pivotArea dataOnly="0" labelOnly="1" fieldPosition="0">
        <references count="2">
          <reference field="0" count="1" selected="0">
            <x v="351"/>
          </reference>
          <reference field="4" count="1">
            <x v="182"/>
          </reference>
        </references>
      </pivotArea>
    </format>
    <format dxfId="18555">
      <pivotArea dataOnly="0" labelOnly="1" fieldPosition="0">
        <references count="2">
          <reference field="0" count="1" selected="0">
            <x v="352"/>
          </reference>
          <reference field="4" count="1">
            <x v="190"/>
          </reference>
        </references>
      </pivotArea>
    </format>
    <format dxfId="18554">
      <pivotArea dataOnly="0" labelOnly="1" fieldPosition="0">
        <references count="2">
          <reference field="0" count="1" selected="0">
            <x v="353"/>
          </reference>
          <reference field="4" count="1">
            <x v="180"/>
          </reference>
        </references>
      </pivotArea>
    </format>
    <format dxfId="18553">
      <pivotArea dataOnly="0" labelOnly="1" fieldPosition="0">
        <references count="2">
          <reference field="0" count="1" selected="0">
            <x v="354"/>
          </reference>
          <reference field="4" count="1">
            <x v="178"/>
          </reference>
        </references>
      </pivotArea>
    </format>
    <format dxfId="18552">
      <pivotArea dataOnly="0" labelOnly="1" fieldPosition="0">
        <references count="2">
          <reference field="0" count="1" selected="0">
            <x v="356"/>
          </reference>
          <reference field="4" count="1">
            <x v="179"/>
          </reference>
        </references>
      </pivotArea>
    </format>
    <format dxfId="18551">
      <pivotArea dataOnly="0" labelOnly="1" fieldPosition="0">
        <references count="2">
          <reference field="0" count="1" selected="0">
            <x v="358"/>
          </reference>
          <reference field="4" count="1">
            <x v="180"/>
          </reference>
        </references>
      </pivotArea>
    </format>
    <format dxfId="18550">
      <pivotArea dataOnly="0" labelOnly="1" fieldPosition="0">
        <references count="2">
          <reference field="0" count="1" selected="0">
            <x v="359"/>
          </reference>
          <reference field="4" count="1">
            <x v="181"/>
          </reference>
        </references>
      </pivotArea>
    </format>
    <format dxfId="18549">
      <pivotArea dataOnly="0" labelOnly="1" fieldPosition="0">
        <references count="2">
          <reference field="0" count="1" selected="0">
            <x v="360"/>
          </reference>
          <reference field="4" count="1">
            <x v="182"/>
          </reference>
        </references>
      </pivotArea>
    </format>
    <format dxfId="18548">
      <pivotArea dataOnly="0" labelOnly="1" fieldPosition="0">
        <references count="2">
          <reference field="0" count="1" selected="0">
            <x v="361"/>
          </reference>
          <reference field="4" count="1">
            <x v="195"/>
          </reference>
        </references>
      </pivotArea>
    </format>
    <format dxfId="18547">
      <pivotArea dataOnly="0" labelOnly="1" fieldPosition="0">
        <references count="2">
          <reference field="0" count="1" selected="0">
            <x v="362"/>
          </reference>
          <reference field="4" count="1">
            <x v="199"/>
          </reference>
        </references>
      </pivotArea>
    </format>
    <format dxfId="18546">
      <pivotArea dataOnly="0" labelOnly="1" fieldPosition="0">
        <references count="2">
          <reference field="0" count="1" selected="0">
            <x v="363"/>
          </reference>
          <reference field="4" count="1">
            <x v="209"/>
          </reference>
        </references>
      </pivotArea>
    </format>
    <format dxfId="18545">
      <pivotArea dataOnly="0" labelOnly="1" fieldPosition="0">
        <references count="2">
          <reference field="0" count="1" selected="0">
            <x v="364"/>
          </reference>
          <reference field="4" count="1">
            <x v="212"/>
          </reference>
        </references>
      </pivotArea>
    </format>
    <format dxfId="18544">
      <pivotArea dataOnly="0" labelOnly="1" fieldPosition="0">
        <references count="2">
          <reference field="0" count="1" selected="0">
            <x v="365"/>
          </reference>
          <reference field="4" count="1">
            <x v="222"/>
          </reference>
        </references>
      </pivotArea>
    </format>
    <format dxfId="18543">
      <pivotArea dataOnly="0" labelOnly="1" fieldPosition="0">
        <references count="2">
          <reference field="0" count="1" selected="0">
            <x v="366"/>
          </reference>
          <reference field="4" count="1">
            <x v="223"/>
          </reference>
        </references>
      </pivotArea>
    </format>
    <format dxfId="18542">
      <pivotArea dataOnly="0" labelOnly="1" fieldPosition="0">
        <references count="2">
          <reference field="0" count="1" selected="0">
            <x v="367"/>
          </reference>
          <reference field="4" count="1">
            <x v="224"/>
          </reference>
        </references>
      </pivotArea>
    </format>
    <format dxfId="18541">
      <pivotArea dataOnly="0" labelOnly="1" fieldPosition="0">
        <references count="2">
          <reference field="0" count="1" selected="0">
            <x v="368"/>
          </reference>
          <reference field="4" count="1">
            <x v="86"/>
          </reference>
        </references>
      </pivotArea>
    </format>
    <format dxfId="18540">
      <pivotArea dataOnly="0" labelOnly="1" fieldPosition="0">
        <references count="2">
          <reference field="0" count="1" selected="0">
            <x v="369"/>
          </reference>
          <reference field="4" count="1">
            <x v="22"/>
          </reference>
        </references>
      </pivotArea>
    </format>
    <format dxfId="18539">
      <pivotArea dataOnly="0" labelOnly="1" fieldPosition="0">
        <references count="2">
          <reference field="0" count="1" selected="0">
            <x v="370"/>
          </reference>
          <reference field="4" count="1">
            <x v="84"/>
          </reference>
        </references>
      </pivotArea>
    </format>
    <format dxfId="18538">
      <pivotArea dataOnly="0" labelOnly="1" fieldPosition="0">
        <references count="2">
          <reference field="0" count="1" selected="0">
            <x v="371"/>
          </reference>
          <reference field="4" count="1">
            <x v="85"/>
          </reference>
        </references>
      </pivotArea>
    </format>
    <format dxfId="18537">
      <pivotArea dataOnly="0" labelOnly="1" fieldPosition="0">
        <references count="2">
          <reference field="0" count="1" selected="0">
            <x v="372"/>
          </reference>
          <reference field="4" count="1">
            <x v="123"/>
          </reference>
        </references>
      </pivotArea>
    </format>
    <format dxfId="18536">
      <pivotArea dataOnly="0" labelOnly="1" fieldPosition="0">
        <references count="2">
          <reference field="0" count="1" selected="0">
            <x v="373"/>
          </reference>
          <reference field="4" count="1">
            <x v="155"/>
          </reference>
        </references>
      </pivotArea>
    </format>
    <format dxfId="18535">
      <pivotArea dataOnly="0" labelOnly="1" fieldPosition="0">
        <references count="2">
          <reference field="0" count="1" selected="0">
            <x v="374"/>
          </reference>
          <reference field="4" count="1">
            <x v="156"/>
          </reference>
        </references>
      </pivotArea>
    </format>
    <format dxfId="18534">
      <pivotArea dataOnly="0" labelOnly="1" fieldPosition="0">
        <references count="2">
          <reference field="0" count="1" selected="0">
            <x v="375"/>
          </reference>
          <reference field="4" count="1">
            <x v="157"/>
          </reference>
        </references>
      </pivotArea>
    </format>
    <format dxfId="18533">
      <pivotArea dataOnly="0" labelOnly="1" fieldPosition="0">
        <references count="2">
          <reference field="0" count="1" selected="0">
            <x v="376"/>
          </reference>
          <reference field="4" count="1">
            <x v="160"/>
          </reference>
        </references>
      </pivotArea>
    </format>
    <format dxfId="18532">
      <pivotArea dataOnly="0" labelOnly="1" fieldPosition="0">
        <references count="2">
          <reference field="0" count="1" selected="0">
            <x v="377"/>
          </reference>
          <reference field="4" count="1">
            <x v="161"/>
          </reference>
        </references>
      </pivotArea>
    </format>
    <format dxfId="18531">
      <pivotArea dataOnly="0" labelOnly="1" fieldPosition="0">
        <references count="2">
          <reference field="0" count="1" selected="0">
            <x v="378"/>
          </reference>
          <reference field="4" count="1">
            <x v="162"/>
          </reference>
        </references>
      </pivotArea>
    </format>
    <format dxfId="18530">
      <pivotArea dataOnly="0" labelOnly="1" fieldPosition="0">
        <references count="2">
          <reference field="0" count="1" selected="0">
            <x v="379"/>
          </reference>
          <reference field="4" count="1">
            <x v="238"/>
          </reference>
        </references>
      </pivotArea>
    </format>
    <format dxfId="18529">
      <pivotArea dataOnly="0" labelOnly="1" fieldPosition="0">
        <references count="2">
          <reference field="0" count="1" selected="0">
            <x v="380"/>
          </reference>
          <reference field="4" count="1">
            <x v="189"/>
          </reference>
        </references>
      </pivotArea>
    </format>
    <format dxfId="18528">
      <pivotArea dataOnly="0" labelOnly="1" fieldPosition="0">
        <references count="2">
          <reference field="0" count="1" selected="0">
            <x v="381"/>
          </reference>
          <reference field="4" count="1">
            <x v="193"/>
          </reference>
        </references>
      </pivotArea>
    </format>
    <format dxfId="18527">
      <pivotArea dataOnly="0" labelOnly="1" fieldPosition="0">
        <references count="2">
          <reference field="0" count="1" selected="0">
            <x v="382"/>
          </reference>
          <reference field="4" count="1">
            <x v="196"/>
          </reference>
        </references>
      </pivotArea>
    </format>
    <format dxfId="18526">
      <pivotArea dataOnly="0" labelOnly="1" fieldPosition="0">
        <references count="2">
          <reference field="0" count="1" selected="0">
            <x v="383"/>
          </reference>
          <reference field="4" count="1">
            <x v="197"/>
          </reference>
        </references>
      </pivotArea>
    </format>
    <format dxfId="18525">
      <pivotArea dataOnly="0" labelOnly="1" fieldPosition="0">
        <references count="2">
          <reference field="0" count="1" selected="0">
            <x v="384"/>
          </reference>
          <reference field="4" count="1">
            <x v="198"/>
          </reference>
        </references>
      </pivotArea>
    </format>
    <format dxfId="18524">
      <pivotArea dataOnly="0" labelOnly="1" fieldPosition="0">
        <references count="2">
          <reference field="0" count="1" selected="0">
            <x v="385"/>
          </reference>
          <reference field="4" count="1">
            <x v="163"/>
          </reference>
        </references>
      </pivotArea>
    </format>
    <format dxfId="18523">
      <pivotArea dataOnly="0" labelOnly="1" fieldPosition="0">
        <references count="2">
          <reference field="0" count="1" selected="0">
            <x v="387"/>
          </reference>
          <reference field="4" count="1">
            <x v="164"/>
          </reference>
        </references>
      </pivotArea>
    </format>
    <format dxfId="18522">
      <pivotArea dataOnly="0" labelOnly="1" fieldPosition="0">
        <references count="2">
          <reference field="0" count="1" selected="0">
            <x v="389"/>
          </reference>
          <reference field="4" count="1">
            <x v="165"/>
          </reference>
        </references>
      </pivotArea>
    </format>
    <format dxfId="18521">
      <pivotArea dataOnly="0" labelOnly="1" fieldPosition="0">
        <references count="2">
          <reference field="0" count="1" selected="0">
            <x v="390"/>
          </reference>
          <reference field="4" count="1">
            <x v="166"/>
          </reference>
        </references>
      </pivotArea>
    </format>
    <format dxfId="18520">
      <pivotArea dataOnly="0" labelOnly="1" fieldPosition="0">
        <references count="2">
          <reference field="0" count="1" selected="0">
            <x v="391"/>
          </reference>
          <reference field="4" count="1">
            <x v="168"/>
          </reference>
        </references>
      </pivotArea>
    </format>
    <format dxfId="18519">
      <pivotArea dataOnly="0" labelOnly="1" fieldPosition="0">
        <references count="2">
          <reference field="0" count="1" selected="0">
            <x v="392"/>
          </reference>
          <reference field="4" count="1">
            <x v="169"/>
          </reference>
        </references>
      </pivotArea>
    </format>
    <format dxfId="18518">
      <pivotArea dataOnly="0" labelOnly="1" fieldPosition="0">
        <references count="2">
          <reference field="0" count="1" selected="0">
            <x v="393"/>
          </reference>
          <reference field="4" count="1">
            <x v="170"/>
          </reference>
        </references>
      </pivotArea>
    </format>
    <format dxfId="18517">
      <pivotArea dataOnly="0" labelOnly="1" fieldPosition="0">
        <references count="2">
          <reference field="0" count="1" selected="0">
            <x v="394"/>
          </reference>
          <reference field="4" count="1">
            <x v="171"/>
          </reference>
        </references>
      </pivotArea>
    </format>
    <format dxfId="18516">
      <pivotArea dataOnly="0" labelOnly="1" fieldPosition="0">
        <references count="2">
          <reference field="0" count="1" selected="0">
            <x v="395"/>
          </reference>
          <reference field="4" count="1">
            <x v="172"/>
          </reference>
        </references>
      </pivotArea>
    </format>
    <format dxfId="18515">
      <pivotArea dataOnly="0" labelOnly="1" fieldPosition="0">
        <references count="2">
          <reference field="0" count="1" selected="0">
            <x v="396"/>
          </reference>
          <reference field="4" count="1">
            <x v="175"/>
          </reference>
        </references>
      </pivotArea>
    </format>
    <format dxfId="18514">
      <pivotArea dataOnly="0" labelOnly="1" fieldPosition="0">
        <references count="2">
          <reference field="0" count="1" selected="0">
            <x v="398"/>
          </reference>
          <reference field="4" count="1">
            <x v="176"/>
          </reference>
        </references>
      </pivotArea>
    </format>
    <format dxfId="18513">
      <pivotArea dataOnly="0" labelOnly="1" fieldPosition="0">
        <references count="2">
          <reference field="0" count="1" selected="0">
            <x v="399"/>
          </reference>
          <reference field="4" count="1">
            <x v="177"/>
          </reference>
        </references>
      </pivotArea>
    </format>
    <format dxfId="18512">
      <pivotArea dataOnly="0" labelOnly="1" fieldPosition="0">
        <references count="2">
          <reference field="0" count="1" selected="0">
            <x v="400"/>
          </reference>
          <reference field="4" count="1">
            <x v="178"/>
          </reference>
        </references>
      </pivotArea>
    </format>
    <format dxfId="18511">
      <pivotArea dataOnly="0" labelOnly="1" fieldPosition="0">
        <references count="2">
          <reference field="0" count="1" selected="0">
            <x v="402"/>
          </reference>
          <reference field="4" count="1">
            <x v="179"/>
          </reference>
        </references>
      </pivotArea>
    </format>
    <format dxfId="18510">
      <pivotArea dataOnly="0" labelOnly="1" fieldPosition="0">
        <references count="2">
          <reference field="0" count="1" selected="0">
            <x v="405"/>
          </reference>
          <reference field="4" count="1">
            <x v="180"/>
          </reference>
        </references>
      </pivotArea>
    </format>
    <format dxfId="18509">
      <pivotArea dataOnly="0" labelOnly="1" fieldPosition="0">
        <references count="2">
          <reference field="0" count="1" selected="0">
            <x v="406"/>
          </reference>
          <reference field="4" count="1">
            <x v="185"/>
          </reference>
        </references>
      </pivotArea>
    </format>
    <format dxfId="18508">
      <pivotArea dataOnly="0" labelOnly="1" fieldPosition="0">
        <references count="2">
          <reference field="0" count="1" selected="0">
            <x v="408"/>
          </reference>
          <reference field="4" count="1">
            <x v="186"/>
          </reference>
        </references>
      </pivotArea>
    </format>
    <format dxfId="18507">
      <pivotArea dataOnly="0" labelOnly="1" fieldPosition="0">
        <references count="2">
          <reference field="0" count="1" selected="0">
            <x v="411"/>
          </reference>
          <reference field="4" count="1">
            <x v="187"/>
          </reference>
        </references>
      </pivotArea>
    </format>
    <format dxfId="18506">
      <pivotArea dataOnly="0" labelOnly="1" fieldPosition="0">
        <references count="2">
          <reference field="0" count="1" selected="0">
            <x v="412"/>
          </reference>
          <reference field="4" count="1">
            <x v="188"/>
          </reference>
        </references>
      </pivotArea>
    </format>
    <format dxfId="18505">
      <pivotArea dataOnly="0" labelOnly="1" fieldPosition="0">
        <references count="2">
          <reference field="0" count="1" selected="0">
            <x v="417"/>
          </reference>
          <reference field="4" count="1">
            <x v="189"/>
          </reference>
        </references>
      </pivotArea>
    </format>
    <format dxfId="18504">
      <pivotArea dataOnly="0" labelOnly="1" fieldPosition="0">
        <references count="2">
          <reference field="0" count="1" selected="0">
            <x v="418"/>
          </reference>
          <reference field="4" count="1">
            <x v="191"/>
          </reference>
        </references>
      </pivotArea>
    </format>
    <format dxfId="18503">
      <pivotArea dataOnly="0" labelOnly="1" fieldPosition="0">
        <references count="2">
          <reference field="0" count="1" selected="0">
            <x v="419"/>
          </reference>
          <reference field="4" count="1">
            <x v="192"/>
          </reference>
        </references>
      </pivotArea>
    </format>
    <format dxfId="18502">
      <pivotArea dataOnly="0" labelOnly="1" fieldPosition="0">
        <references count="2">
          <reference field="0" count="1" selected="0">
            <x v="421"/>
          </reference>
          <reference field="4" count="1">
            <x v="194"/>
          </reference>
        </references>
      </pivotArea>
    </format>
    <format dxfId="18501">
      <pivotArea dataOnly="0" labelOnly="1" fieldPosition="0">
        <references count="2">
          <reference field="0" count="1" selected="0">
            <x v="425"/>
          </reference>
          <reference field="4" count="1">
            <x v="196"/>
          </reference>
        </references>
      </pivotArea>
    </format>
    <format dxfId="18500">
      <pivotArea dataOnly="0" labelOnly="1" fieldPosition="0">
        <references count="2">
          <reference field="0" count="1" selected="0">
            <x v="428"/>
          </reference>
          <reference field="4" count="1">
            <x v="199"/>
          </reference>
        </references>
      </pivotArea>
    </format>
    <format dxfId="18499">
      <pivotArea dataOnly="0" labelOnly="1" fieldPosition="0">
        <references count="2">
          <reference field="0" count="1" selected="0">
            <x v="429"/>
          </reference>
          <reference field="4" count="1">
            <x v="200"/>
          </reference>
        </references>
      </pivotArea>
    </format>
    <format dxfId="18498">
      <pivotArea dataOnly="0" labelOnly="1" fieldPosition="0">
        <references count="2">
          <reference field="0" count="1" selected="0">
            <x v="434"/>
          </reference>
          <reference field="4" count="1">
            <x v="201"/>
          </reference>
        </references>
      </pivotArea>
    </format>
    <format dxfId="18497">
      <pivotArea dataOnly="0" labelOnly="1" fieldPosition="0">
        <references count="2">
          <reference field="0" count="1" selected="0">
            <x v="435"/>
          </reference>
          <reference field="4" count="1">
            <x v="202"/>
          </reference>
        </references>
      </pivotArea>
    </format>
    <format dxfId="18496">
      <pivotArea dataOnly="0" labelOnly="1" fieldPosition="0">
        <references count="2">
          <reference field="0" count="1" selected="0">
            <x v="436"/>
          </reference>
          <reference field="4" count="1">
            <x v="203"/>
          </reference>
        </references>
      </pivotArea>
    </format>
    <format dxfId="18495">
      <pivotArea dataOnly="0" labelOnly="1" fieldPosition="0">
        <references count="2">
          <reference field="0" count="1" selected="0">
            <x v="437"/>
          </reference>
          <reference field="4" count="1">
            <x v="204"/>
          </reference>
        </references>
      </pivotArea>
    </format>
    <format dxfId="18494">
      <pivotArea dataOnly="0" labelOnly="1" fieldPosition="0">
        <references count="2">
          <reference field="0" count="1" selected="0">
            <x v="438"/>
          </reference>
          <reference field="4" count="1">
            <x v="205"/>
          </reference>
        </references>
      </pivotArea>
    </format>
    <format dxfId="18493">
      <pivotArea dataOnly="0" labelOnly="1" fieldPosition="0">
        <references count="2">
          <reference field="0" count="1" selected="0">
            <x v="439"/>
          </reference>
          <reference field="4" count="1">
            <x v="207"/>
          </reference>
        </references>
      </pivotArea>
    </format>
    <format dxfId="18492">
      <pivotArea dataOnly="0" labelOnly="1" fieldPosition="0">
        <references count="2">
          <reference field="0" count="1" selected="0">
            <x v="440"/>
          </reference>
          <reference field="4" count="1">
            <x v="210"/>
          </reference>
        </references>
      </pivotArea>
    </format>
    <format dxfId="18491">
      <pivotArea dataOnly="0" labelOnly="1" fieldPosition="0">
        <references count="2">
          <reference field="0" count="1" selected="0">
            <x v="441"/>
          </reference>
          <reference field="4" count="1">
            <x v="214"/>
          </reference>
        </references>
      </pivotArea>
    </format>
    <format dxfId="18490">
      <pivotArea dataOnly="0" labelOnly="1" fieldPosition="0">
        <references count="2">
          <reference field="0" count="1" selected="0">
            <x v="442"/>
          </reference>
          <reference field="4" count="1">
            <x v="216"/>
          </reference>
        </references>
      </pivotArea>
    </format>
    <format dxfId="18489">
      <pivotArea dataOnly="0" labelOnly="1" fieldPosition="0">
        <references count="2">
          <reference field="0" count="1" selected="0">
            <x v="444"/>
          </reference>
          <reference field="4" count="1">
            <x v="217"/>
          </reference>
        </references>
      </pivotArea>
    </format>
    <format dxfId="18488">
      <pivotArea dataOnly="0" labelOnly="1" fieldPosition="0">
        <references count="2">
          <reference field="0" count="1" selected="0">
            <x v="445"/>
          </reference>
          <reference field="4" count="1">
            <x v="226"/>
          </reference>
        </references>
      </pivotArea>
    </format>
    <format dxfId="18487">
      <pivotArea dataOnly="0" labelOnly="1" fieldPosition="0">
        <references count="2">
          <reference field="0" count="1" selected="0">
            <x v="446"/>
          </reference>
          <reference field="4" count="1">
            <x v="232"/>
          </reference>
        </references>
      </pivotArea>
    </format>
    <format dxfId="18486">
      <pivotArea dataOnly="0" labelOnly="1" fieldPosition="0">
        <references count="2">
          <reference field="0" count="1" selected="0">
            <x v="447"/>
          </reference>
          <reference field="4" count="1">
            <x v="184"/>
          </reference>
        </references>
      </pivotArea>
    </format>
    <format dxfId="18485">
      <pivotArea dataOnly="0" labelOnly="1" fieldPosition="0">
        <references count="2">
          <reference field="0" count="1" selected="0">
            <x v="449"/>
          </reference>
          <reference field="4" count="1">
            <x v="206"/>
          </reference>
        </references>
      </pivotArea>
    </format>
    <format dxfId="18484">
      <pivotArea dataOnly="0" labelOnly="1" fieldPosition="0">
        <references count="2">
          <reference field="0" count="1" selected="0">
            <x v="450"/>
          </reference>
          <reference field="4" count="1">
            <x v="207"/>
          </reference>
        </references>
      </pivotArea>
    </format>
    <format dxfId="18483">
      <pivotArea dataOnly="0" labelOnly="1" fieldPosition="0">
        <references count="2">
          <reference field="0" count="1" selected="0">
            <x v="451"/>
          </reference>
          <reference field="4" count="1">
            <x v="209"/>
          </reference>
        </references>
      </pivotArea>
    </format>
    <format dxfId="18482">
      <pivotArea dataOnly="0" labelOnly="1" fieldPosition="0">
        <references count="2">
          <reference field="0" count="1" selected="0">
            <x v="452"/>
          </reference>
          <reference field="4" count="1">
            <x v="210"/>
          </reference>
        </references>
      </pivotArea>
    </format>
    <format dxfId="18481">
      <pivotArea dataOnly="0" labelOnly="1" fieldPosition="0">
        <references count="2">
          <reference field="0" count="1" selected="0">
            <x v="453"/>
          </reference>
          <reference field="4" count="1">
            <x v="212"/>
          </reference>
        </references>
      </pivotArea>
    </format>
    <format dxfId="18480">
      <pivotArea dataOnly="0" labelOnly="1" fieldPosition="0">
        <references count="2">
          <reference field="0" count="1" selected="0">
            <x v="454"/>
          </reference>
          <reference field="4" count="1">
            <x v="216"/>
          </reference>
        </references>
      </pivotArea>
    </format>
    <format dxfId="18479">
      <pivotArea dataOnly="0" labelOnly="1" fieldPosition="0">
        <references count="2">
          <reference field="0" count="1" selected="0">
            <x v="455"/>
          </reference>
          <reference field="4" count="1">
            <x v="218"/>
          </reference>
        </references>
      </pivotArea>
    </format>
    <format dxfId="18478">
      <pivotArea dataOnly="0" labelOnly="1" fieldPosition="0">
        <references count="2">
          <reference field="0" count="1" selected="0">
            <x v="456"/>
          </reference>
          <reference field="4" count="1">
            <x v="191"/>
          </reference>
        </references>
      </pivotArea>
    </format>
    <format dxfId="18477">
      <pivotArea dataOnly="0" labelOnly="1" fieldPosition="0">
        <references count="2">
          <reference field="0" count="1" selected="0">
            <x v="457"/>
          </reference>
          <reference field="4" count="1">
            <x v="205"/>
          </reference>
        </references>
      </pivotArea>
    </format>
    <format dxfId="18476">
      <pivotArea dataOnly="0" labelOnly="1" fieldPosition="0">
        <references count="2">
          <reference field="0" count="1" selected="0">
            <x v="460"/>
          </reference>
          <reference field="4" count="1">
            <x v="206"/>
          </reference>
        </references>
      </pivotArea>
    </format>
    <format dxfId="18475">
      <pivotArea dataOnly="0" labelOnly="1" fieldPosition="0">
        <references count="2">
          <reference field="0" count="1" selected="0">
            <x v="462"/>
          </reference>
          <reference field="4" count="1">
            <x v="207"/>
          </reference>
        </references>
      </pivotArea>
    </format>
    <format dxfId="18474">
      <pivotArea dataOnly="0" labelOnly="1" fieldPosition="0">
        <references count="2">
          <reference field="0" count="1" selected="0">
            <x v="465"/>
          </reference>
          <reference field="4" count="1">
            <x v="208"/>
          </reference>
        </references>
      </pivotArea>
    </format>
    <format dxfId="18473">
      <pivotArea dataOnly="0" labelOnly="1" fieldPosition="0">
        <references count="2">
          <reference field="0" count="1" selected="0">
            <x v="469"/>
          </reference>
          <reference field="4" count="1">
            <x v="209"/>
          </reference>
        </references>
      </pivotArea>
    </format>
    <format dxfId="18472">
      <pivotArea dataOnly="0" labelOnly="1" fieldPosition="0">
        <references count="2">
          <reference field="0" count="1" selected="0">
            <x v="472"/>
          </reference>
          <reference field="4" count="1">
            <x v="210"/>
          </reference>
        </references>
      </pivotArea>
    </format>
    <format dxfId="18471">
      <pivotArea dataOnly="0" labelOnly="1" fieldPosition="0">
        <references count="2">
          <reference field="0" count="1" selected="0">
            <x v="476"/>
          </reference>
          <reference field="4" count="1">
            <x v="211"/>
          </reference>
        </references>
      </pivotArea>
    </format>
    <format dxfId="18470">
      <pivotArea dataOnly="0" labelOnly="1" fieldPosition="0">
        <references count="2">
          <reference field="0" count="1" selected="0">
            <x v="478"/>
          </reference>
          <reference field="4" count="1">
            <x v="212"/>
          </reference>
        </references>
      </pivotArea>
    </format>
    <format dxfId="18469">
      <pivotArea dataOnly="0" labelOnly="1" fieldPosition="0">
        <references count="2">
          <reference field="0" count="1" selected="0">
            <x v="479"/>
          </reference>
          <reference field="4" count="1">
            <x v="213"/>
          </reference>
        </references>
      </pivotArea>
    </format>
    <format dxfId="18468">
      <pivotArea dataOnly="0" labelOnly="1" fieldPosition="0">
        <references count="2">
          <reference field="0" count="1" selected="0">
            <x v="481"/>
          </reference>
          <reference field="4" count="1">
            <x v="215"/>
          </reference>
        </references>
      </pivotArea>
    </format>
    <format dxfId="18467">
      <pivotArea dataOnly="0" labelOnly="1" fieldPosition="0">
        <references count="2">
          <reference field="0" count="1" selected="0">
            <x v="485"/>
          </reference>
          <reference field="4" count="1">
            <x v="217"/>
          </reference>
        </references>
      </pivotArea>
    </format>
    <format dxfId="18466">
      <pivotArea dataOnly="0" labelOnly="1" fieldPosition="0">
        <references count="2">
          <reference field="0" count="1" selected="0">
            <x v="486"/>
          </reference>
          <reference field="4" count="1">
            <x v="218"/>
          </reference>
        </references>
      </pivotArea>
    </format>
    <format dxfId="18465">
      <pivotArea dataOnly="0" labelOnly="1" fieldPosition="0">
        <references count="2">
          <reference field="0" count="1" selected="0">
            <x v="488"/>
          </reference>
          <reference field="4" count="1">
            <x v="219"/>
          </reference>
        </references>
      </pivotArea>
    </format>
    <format dxfId="18464">
      <pivotArea dataOnly="0" labelOnly="1" fieldPosition="0">
        <references count="2">
          <reference field="0" count="1" selected="0">
            <x v="489"/>
          </reference>
          <reference field="4" count="1">
            <x v="220"/>
          </reference>
        </references>
      </pivotArea>
    </format>
    <format dxfId="18463">
      <pivotArea dataOnly="0" labelOnly="1" fieldPosition="0">
        <references count="2">
          <reference field="0" count="1" selected="0">
            <x v="490"/>
          </reference>
          <reference field="4" count="1">
            <x v="223"/>
          </reference>
        </references>
      </pivotArea>
    </format>
    <format dxfId="18462">
      <pivotArea dataOnly="0" labelOnly="1" fieldPosition="0">
        <references count="2">
          <reference field="0" count="1" selected="0">
            <x v="491"/>
          </reference>
          <reference field="4" count="1">
            <x v="235"/>
          </reference>
        </references>
      </pivotArea>
    </format>
    <format dxfId="18461">
      <pivotArea dataOnly="0" labelOnly="1" fieldPosition="0">
        <references count="2">
          <reference field="0" count="1" selected="0">
            <x v="492"/>
          </reference>
          <reference field="4" count="1">
            <x v="222"/>
          </reference>
        </references>
      </pivotArea>
    </format>
    <format dxfId="18460">
      <pivotArea dataOnly="0" labelOnly="1" fieldPosition="0">
        <references count="2">
          <reference field="0" count="1" selected="0">
            <x v="493"/>
          </reference>
          <reference field="4" count="1">
            <x v="226"/>
          </reference>
        </references>
      </pivotArea>
    </format>
    <format dxfId="18459">
      <pivotArea dataOnly="0" labelOnly="1" fieldPosition="0">
        <references count="2">
          <reference field="0" count="1" selected="0">
            <x v="495"/>
          </reference>
          <reference field="4" count="1">
            <x v="227"/>
          </reference>
        </references>
      </pivotArea>
    </format>
    <format dxfId="18458">
      <pivotArea dataOnly="0" labelOnly="1" fieldPosition="0">
        <references count="2">
          <reference field="0" count="1" selected="0">
            <x v="496"/>
          </reference>
          <reference field="4" count="1">
            <x v="228"/>
          </reference>
        </references>
      </pivotArea>
    </format>
    <format dxfId="18457">
      <pivotArea dataOnly="0" labelOnly="1" fieldPosition="0">
        <references count="2">
          <reference field="0" count="1" selected="0">
            <x v="497"/>
          </reference>
          <reference field="4" count="1">
            <x v="229"/>
          </reference>
        </references>
      </pivotArea>
    </format>
    <format dxfId="18456">
      <pivotArea dataOnly="0" labelOnly="1" fieldPosition="0">
        <references count="2">
          <reference field="0" count="1" selected="0">
            <x v="498"/>
          </reference>
          <reference field="4" count="1">
            <x v="230"/>
          </reference>
        </references>
      </pivotArea>
    </format>
    <format dxfId="18455">
      <pivotArea dataOnly="0" labelOnly="1" fieldPosition="0">
        <references count="2">
          <reference field="0" count="1" selected="0">
            <x v="500"/>
          </reference>
          <reference field="4" count="1">
            <x v="231"/>
          </reference>
        </references>
      </pivotArea>
    </format>
    <format dxfId="18454">
      <pivotArea dataOnly="0" labelOnly="1" fieldPosition="0">
        <references count="2">
          <reference field="0" count="1" selected="0">
            <x v="501"/>
          </reference>
          <reference field="4" count="1">
            <x v="232"/>
          </reference>
        </references>
      </pivotArea>
    </format>
    <format dxfId="18453">
      <pivotArea dataOnly="0" labelOnly="1" fieldPosition="0">
        <references count="2">
          <reference field="0" count="1" selected="0">
            <x v="503"/>
          </reference>
          <reference field="4" count="1">
            <x v="233"/>
          </reference>
        </references>
      </pivotArea>
    </format>
    <format dxfId="18452">
      <pivotArea dataOnly="0" labelOnly="1" fieldPosition="0">
        <references count="2">
          <reference field="0" count="1" selected="0">
            <x v="504"/>
          </reference>
          <reference field="4" count="1">
            <x v="234"/>
          </reference>
        </references>
      </pivotArea>
    </format>
    <format dxfId="18451">
      <pivotArea dataOnly="0" labelOnly="1" fieldPosition="0">
        <references count="2">
          <reference field="0" count="1" selected="0">
            <x v="505"/>
          </reference>
          <reference field="4" count="1">
            <x v="236"/>
          </reference>
        </references>
      </pivotArea>
    </format>
    <format dxfId="18450">
      <pivotArea dataOnly="0" labelOnly="1" fieldPosition="0">
        <references count="3">
          <reference field="0" count="1" selected="0">
            <x v="0"/>
          </reference>
          <reference field="4" count="1" selected="0">
            <x v="119"/>
          </reference>
          <reference field="5" count="1">
            <x v="1"/>
          </reference>
        </references>
      </pivotArea>
    </format>
    <format dxfId="18449">
      <pivotArea dataOnly="0" labelOnly="1" fieldPosition="0">
        <references count="3">
          <reference field="0" count="1" selected="0">
            <x v="17"/>
          </reference>
          <reference field="4" count="1" selected="0">
            <x v="0"/>
          </reference>
          <reference field="5" count="1">
            <x v="0"/>
          </reference>
        </references>
      </pivotArea>
    </format>
    <format dxfId="18448">
      <pivotArea dataOnly="0" labelOnly="1" fieldPosition="0">
        <references count="3">
          <reference field="0" count="1" selected="0">
            <x v="26"/>
          </reference>
          <reference field="4" count="1" selected="0">
            <x v="5"/>
          </reference>
          <reference field="5" count="1">
            <x v="6"/>
          </reference>
        </references>
      </pivotArea>
    </format>
    <format dxfId="18447">
      <pivotArea dataOnly="0" labelOnly="1" fieldPosition="0">
        <references count="3">
          <reference field="0" count="1" selected="0">
            <x v="27"/>
          </reference>
          <reference field="4" count="1" selected="0">
            <x v="83"/>
          </reference>
          <reference field="5" count="1">
            <x v="10"/>
          </reference>
        </references>
      </pivotArea>
    </format>
    <format dxfId="18446">
      <pivotArea dataOnly="0" labelOnly="1" fieldPosition="0">
        <references count="3">
          <reference field="0" count="1" selected="0">
            <x v="28"/>
          </reference>
          <reference field="4" count="1" selected="0">
            <x v="13"/>
          </reference>
          <reference field="5" count="1">
            <x v="6"/>
          </reference>
        </references>
      </pivotArea>
    </format>
    <format dxfId="18445">
      <pivotArea dataOnly="0" labelOnly="1" fieldPosition="0">
        <references count="3">
          <reference field="0" count="1" selected="0">
            <x v="32"/>
          </reference>
          <reference field="4" count="1" selected="0">
            <x v="7"/>
          </reference>
          <reference field="5" count="1">
            <x v="3"/>
          </reference>
        </references>
      </pivotArea>
    </format>
    <format dxfId="18444">
      <pivotArea dataOnly="0" labelOnly="1" fieldPosition="0">
        <references count="3">
          <reference field="0" count="1" selected="0">
            <x v="46"/>
          </reference>
          <reference field="4" count="1" selected="0">
            <x v="17"/>
          </reference>
          <reference field="5" count="1">
            <x v="10"/>
          </reference>
        </references>
      </pivotArea>
    </format>
    <format dxfId="18443">
      <pivotArea dataOnly="0" labelOnly="1" fieldPosition="0">
        <references count="3">
          <reference field="0" count="1" selected="0">
            <x v="48"/>
          </reference>
          <reference field="4" count="1" selected="0">
            <x v="20"/>
          </reference>
          <reference field="5" count="1">
            <x v="3"/>
          </reference>
        </references>
      </pivotArea>
    </format>
    <format dxfId="18442">
      <pivotArea dataOnly="0" labelOnly="1" fieldPosition="0">
        <references count="3">
          <reference field="0" count="1" selected="0">
            <x v="59"/>
          </reference>
          <reference field="4" count="1" selected="0">
            <x v="42"/>
          </reference>
          <reference field="5" count="1">
            <x v="10"/>
          </reference>
        </references>
      </pivotArea>
    </format>
    <format dxfId="18441">
      <pivotArea dataOnly="0" labelOnly="1" fieldPosition="0">
        <references count="3">
          <reference field="0" count="1" selected="0">
            <x v="61"/>
          </reference>
          <reference field="4" count="1" selected="0">
            <x v="50"/>
          </reference>
          <reference field="5" count="1">
            <x v="3"/>
          </reference>
        </references>
      </pivotArea>
    </format>
    <format dxfId="18440">
      <pivotArea dataOnly="0" labelOnly="1" fieldPosition="0">
        <references count="3">
          <reference field="0" count="1" selected="0">
            <x v="62"/>
          </reference>
          <reference field="4" count="1" selected="0">
            <x v="51"/>
          </reference>
          <reference field="5" count="1">
            <x v="10"/>
          </reference>
        </references>
      </pivotArea>
    </format>
    <format dxfId="18439">
      <pivotArea dataOnly="0" labelOnly="1" fieldPosition="0">
        <references count="3">
          <reference field="0" count="1" selected="0">
            <x v="64"/>
          </reference>
          <reference field="4" count="1" selected="0">
            <x v="65"/>
          </reference>
          <reference field="5" count="1">
            <x v="3"/>
          </reference>
        </references>
      </pivotArea>
    </format>
    <format dxfId="18438">
      <pivotArea dataOnly="0" labelOnly="1" fieldPosition="0">
        <references count="3">
          <reference field="0" count="1" selected="0">
            <x v="65"/>
          </reference>
          <reference field="4" count="1" selected="0">
            <x v="67"/>
          </reference>
          <reference field="5" count="1">
            <x v="10"/>
          </reference>
        </references>
      </pivotArea>
    </format>
    <format dxfId="18437">
      <pivotArea dataOnly="0" labelOnly="1" fieldPosition="0">
        <references count="3">
          <reference field="0" count="1" selected="0">
            <x v="66"/>
          </reference>
          <reference field="4" count="1" selected="0">
            <x v="68"/>
          </reference>
          <reference field="5" count="1">
            <x v="3"/>
          </reference>
        </references>
      </pivotArea>
    </format>
    <format dxfId="18436">
      <pivotArea dataOnly="0" labelOnly="1" fieldPosition="0">
        <references count="3">
          <reference field="0" count="1" selected="0">
            <x v="77"/>
          </reference>
          <reference field="4" count="1" selected="0">
            <x v="106"/>
          </reference>
          <reference field="5" count="1">
            <x v="10"/>
          </reference>
        </references>
      </pivotArea>
    </format>
    <format dxfId="18435">
      <pivotArea dataOnly="0" labelOnly="1" fieldPosition="0">
        <references count="3">
          <reference field="0" count="1" selected="0">
            <x v="79"/>
          </reference>
          <reference field="4" count="1" selected="0">
            <x v="110"/>
          </reference>
          <reference field="5" count="1">
            <x v="3"/>
          </reference>
        </references>
      </pivotArea>
    </format>
    <format dxfId="18434">
      <pivotArea dataOnly="0" labelOnly="1" fieldPosition="0">
        <references count="3">
          <reference field="0" count="1" selected="0">
            <x v="90"/>
          </reference>
          <reference field="4" count="1" selected="0">
            <x v="144"/>
          </reference>
          <reference field="5" count="1">
            <x v="10"/>
          </reference>
        </references>
      </pivotArea>
    </format>
    <format dxfId="18433">
      <pivotArea dataOnly="0" labelOnly="1" fieldPosition="0">
        <references count="3">
          <reference field="0" count="1" selected="0">
            <x v="91"/>
          </reference>
          <reference field="4" count="1" selected="0">
            <x v="145"/>
          </reference>
          <reference field="5" count="1">
            <x v="3"/>
          </reference>
        </references>
      </pivotArea>
    </format>
    <format dxfId="18432">
      <pivotArea dataOnly="0" labelOnly="1" fieldPosition="0">
        <references count="3">
          <reference field="0" count="1" selected="0">
            <x v="128"/>
          </reference>
          <reference field="4" count="1" selected="0">
            <x v="166"/>
          </reference>
          <reference field="5" count="1">
            <x v="10"/>
          </reference>
        </references>
      </pivotArea>
    </format>
    <format dxfId="18431">
      <pivotArea dataOnly="0" labelOnly="1" fieldPosition="0">
        <references count="3">
          <reference field="0" count="1" selected="0">
            <x v="129"/>
          </reference>
          <reference field="4" count="1" selected="0">
            <x v="167"/>
          </reference>
          <reference field="5" count="1">
            <x v="3"/>
          </reference>
        </references>
      </pivotArea>
    </format>
    <format dxfId="18430">
      <pivotArea dataOnly="0" labelOnly="1" fieldPosition="0">
        <references count="3">
          <reference field="0" count="1" selected="0">
            <x v="137"/>
          </reference>
          <reference field="4" count="1" selected="0">
            <x v="172"/>
          </reference>
          <reference field="5" count="1">
            <x v="10"/>
          </reference>
        </references>
      </pivotArea>
    </format>
    <format dxfId="18429">
      <pivotArea dataOnly="0" labelOnly="1" fieldPosition="0">
        <references count="3">
          <reference field="0" count="1" selected="0">
            <x v="138"/>
          </reference>
          <reference field="4" count="1" selected="0">
            <x v="173"/>
          </reference>
          <reference field="5" count="1">
            <x v="3"/>
          </reference>
        </references>
      </pivotArea>
    </format>
    <format dxfId="18428">
      <pivotArea dataOnly="0" labelOnly="1" fieldPosition="0">
        <references count="3">
          <reference field="0" count="1" selected="0">
            <x v="142"/>
          </reference>
          <reference field="4" count="1" selected="0">
            <x v="178"/>
          </reference>
          <reference field="5" count="1">
            <x v="10"/>
          </reference>
        </references>
      </pivotArea>
    </format>
    <format dxfId="18427">
      <pivotArea dataOnly="0" labelOnly="1" fieldPosition="0">
        <references count="3">
          <reference field="0" count="1" selected="0">
            <x v="143"/>
          </reference>
          <reference field="4" count="1" selected="0">
            <x v="180"/>
          </reference>
          <reference field="5" count="1">
            <x v="3"/>
          </reference>
        </references>
      </pivotArea>
    </format>
    <format dxfId="18426">
      <pivotArea dataOnly="0" labelOnly="1" fieldPosition="0">
        <references count="3">
          <reference field="0" count="1" selected="0">
            <x v="148"/>
          </reference>
          <reference field="4" count="1" selected="0">
            <x v="183"/>
          </reference>
          <reference field="5" count="1">
            <x v="10"/>
          </reference>
        </references>
      </pivotArea>
    </format>
    <format dxfId="18425">
      <pivotArea dataOnly="0" labelOnly="1" fieldPosition="0">
        <references count="3">
          <reference field="0" count="1" selected="0">
            <x v="149"/>
          </reference>
          <reference field="4" count="1" selected="0">
            <x v="185"/>
          </reference>
          <reference field="5" count="1">
            <x v="3"/>
          </reference>
        </references>
      </pivotArea>
    </format>
    <format dxfId="18424">
      <pivotArea dataOnly="0" labelOnly="1" fieldPosition="0">
        <references count="3">
          <reference field="0" count="1" selected="0">
            <x v="153"/>
          </reference>
          <reference field="4" count="1" selected="0">
            <x v="195"/>
          </reference>
          <reference field="5" count="1">
            <x v="10"/>
          </reference>
        </references>
      </pivotArea>
    </format>
    <format dxfId="18423">
      <pivotArea dataOnly="0" labelOnly="1" fieldPosition="0">
        <references count="3">
          <reference field="0" count="1" selected="0">
            <x v="154"/>
          </reference>
          <reference field="4" count="1" selected="0">
            <x v="196"/>
          </reference>
          <reference field="5" count="1">
            <x v="3"/>
          </reference>
        </references>
      </pivotArea>
    </format>
    <format dxfId="18422">
      <pivotArea dataOnly="0" labelOnly="1" fieldPosition="0">
        <references count="3">
          <reference field="0" count="1" selected="0">
            <x v="159"/>
          </reference>
          <reference field="4" count="1" selected="0">
            <x v="225"/>
          </reference>
          <reference field="5" count="1">
            <x v="10"/>
          </reference>
        </references>
      </pivotArea>
    </format>
    <format dxfId="18421">
      <pivotArea dataOnly="0" labelOnly="1" fieldPosition="0">
        <references count="3">
          <reference field="0" count="1" selected="0">
            <x v="160"/>
          </reference>
          <reference field="4" count="1" selected="0">
            <x v="237"/>
          </reference>
          <reference field="5" count="1">
            <x v="3"/>
          </reference>
        </references>
      </pivotArea>
    </format>
    <format dxfId="18420">
      <pivotArea dataOnly="0" labelOnly="1" fieldPosition="0">
        <references count="3">
          <reference field="0" count="1" selected="0">
            <x v="163"/>
          </reference>
          <reference field="4" count="1" selected="0">
            <x v="9"/>
          </reference>
          <reference field="5" count="1">
            <x v="9"/>
          </reference>
        </references>
      </pivotArea>
    </format>
    <format dxfId="18419">
      <pivotArea dataOnly="0" labelOnly="1" fieldPosition="0">
        <references count="3">
          <reference field="0" count="1" selected="0">
            <x v="171"/>
          </reference>
          <reference field="4" count="1" selected="0">
            <x v="96"/>
          </reference>
          <reference field="5" count="1">
            <x v="10"/>
          </reference>
        </references>
      </pivotArea>
    </format>
    <format dxfId="18418">
      <pivotArea dataOnly="0" labelOnly="1" fieldPosition="0">
        <references count="3">
          <reference field="0" count="1" selected="0">
            <x v="172"/>
          </reference>
          <reference field="4" count="1" selected="0">
            <x v="99"/>
          </reference>
          <reference field="5" count="1">
            <x v="9"/>
          </reference>
        </references>
      </pivotArea>
    </format>
    <format dxfId="18417">
      <pivotArea dataOnly="0" labelOnly="1" fieldPosition="0">
        <references count="3">
          <reference field="0" count="1" selected="0">
            <x v="196"/>
          </reference>
          <reference field="4" count="1" selected="0">
            <x v="143"/>
          </reference>
          <reference field="5" count="1">
            <x v="10"/>
          </reference>
        </references>
      </pivotArea>
    </format>
    <format dxfId="18416">
      <pivotArea dataOnly="0" labelOnly="1" fieldPosition="0">
        <references count="3">
          <reference field="0" count="1" selected="0">
            <x v="197"/>
          </reference>
          <reference field="4" count="1" selected="0">
            <x v="144"/>
          </reference>
          <reference field="5" count="1">
            <x v="9"/>
          </reference>
        </references>
      </pivotArea>
    </format>
    <format dxfId="18415">
      <pivotArea dataOnly="0" labelOnly="1" fieldPosition="0">
        <references count="3">
          <reference field="0" count="1" selected="0">
            <x v="237"/>
          </reference>
          <reference field="4" count="1" selected="0">
            <x v="175"/>
          </reference>
          <reference field="5" count="1">
            <x v="10"/>
          </reference>
        </references>
      </pivotArea>
    </format>
    <format dxfId="18414">
      <pivotArea dataOnly="0" labelOnly="1" fieldPosition="0">
        <references count="3">
          <reference field="0" count="1" selected="0">
            <x v="238"/>
          </reference>
          <reference field="4" count="1" selected="0">
            <x v="179"/>
          </reference>
          <reference field="5" count="1">
            <x v="9"/>
          </reference>
        </references>
      </pivotArea>
    </format>
    <format dxfId="18413">
      <pivotArea dataOnly="0" labelOnly="1" fieldPosition="0">
        <references count="3">
          <reference field="0" count="1" selected="0">
            <x v="255"/>
          </reference>
          <reference field="4" count="1" selected="0">
            <x v="6"/>
          </reference>
          <reference field="5" count="1">
            <x v="4"/>
          </reference>
        </references>
      </pivotArea>
    </format>
    <format dxfId="18412">
      <pivotArea dataOnly="0" labelOnly="1" fieldPosition="0">
        <references count="3">
          <reference field="0" count="1" selected="0">
            <x v="264"/>
          </reference>
          <reference field="4" count="1" selected="0">
            <x v="84"/>
          </reference>
          <reference field="5" count="1">
            <x v="2"/>
          </reference>
        </references>
      </pivotArea>
    </format>
    <format dxfId="18411">
      <pivotArea dataOnly="0" labelOnly="1" fieldPosition="0">
        <references count="3">
          <reference field="0" count="1" selected="0">
            <x v="270"/>
          </reference>
          <reference field="4" count="1" selected="0">
            <x v="135"/>
          </reference>
          <reference field="5" count="1">
            <x v="10"/>
          </reference>
        </references>
      </pivotArea>
    </format>
    <format dxfId="18410">
      <pivotArea dataOnly="0" labelOnly="1" fieldPosition="0">
        <references count="3">
          <reference field="0" count="1" selected="0">
            <x v="271"/>
          </reference>
          <reference field="4" count="1" selected="0">
            <x v="23"/>
          </reference>
          <reference field="5" count="1">
            <x v="2"/>
          </reference>
        </references>
      </pivotArea>
    </format>
    <format dxfId="18409">
      <pivotArea dataOnly="0" labelOnly="1" fieldPosition="0">
        <references count="3">
          <reference field="0" count="1" selected="0">
            <x v="339"/>
          </reference>
          <reference field="4" count="1" selected="0">
            <x v="167"/>
          </reference>
          <reference field="5" count="1">
            <x v="10"/>
          </reference>
        </references>
      </pivotArea>
    </format>
    <format dxfId="18408">
      <pivotArea dataOnly="0" labelOnly="1" fieldPosition="0">
        <references count="3">
          <reference field="0" count="1" selected="0">
            <x v="340"/>
          </reference>
          <reference field="4" count="1" selected="0">
            <x v="189"/>
          </reference>
          <reference field="5" count="1">
            <x v="2"/>
          </reference>
        </references>
      </pivotArea>
    </format>
    <format dxfId="18407">
      <pivotArea dataOnly="0" labelOnly="1" fieldPosition="0">
        <references count="3">
          <reference field="0" count="1" selected="0">
            <x v="368"/>
          </reference>
          <reference field="4" count="1" selected="0">
            <x v="86"/>
          </reference>
          <reference field="5" count="1">
            <x v="5"/>
          </reference>
        </references>
      </pivotArea>
    </format>
    <format dxfId="18406">
      <pivotArea dataOnly="0" labelOnly="1" fieldPosition="0">
        <references count="3">
          <reference field="0" count="1" selected="0">
            <x v="369"/>
          </reference>
          <reference field="4" count="1" selected="0">
            <x v="22"/>
          </reference>
          <reference field="5" count="1">
            <x v="10"/>
          </reference>
        </references>
      </pivotArea>
    </format>
    <format dxfId="18405">
      <pivotArea dataOnly="0" labelOnly="1" fieldPosition="0">
        <references count="3">
          <reference field="0" count="1" selected="0">
            <x v="370"/>
          </reference>
          <reference field="4" count="1" selected="0">
            <x v="84"/>
          </reference>
          <reference field="5" count="1">
            <x v="5"/>
          </reference>
        </references>
      </pivotArea>
    </format>
    <format dxfId="18404">
      <pivotArea dataOnly="0" labelOnly="1" fieldPosition="0">
        <references count="3">
          <reference field="0" count="1" selected="0">
            <x v="371"/>
          </reference>
          <reference field="4" count="1" selected="0">
            <x v="85"/>
          </reference>
          <reference field="5" count="1">
            <x v="10"/>
          </reference>
        </references>
      </pivotArea>
    </format>
    <format dxfId="18403">
      <pivotArea dataOnly="0" labelOnly="1" fieldPosition="0">
        <references count="3">
          <reference field="0" count="1" selected="0">
            <x v="372"/>
          </reference>
          <reference field="4" count="1" selected="0">
            <x v="123"/>
          </reference>
          <reference field="5" count="1">
            <x v="5"/>
          </reference>
        </references>
      </pivotArea>
    </format>
    <format dxfId="18402">
      <pivotArea dataOnly="0" labelOnly="1" fieldPosition="0">
        <references count="3">
          <reference field="0" count="1" selected="0">
            <x v="393"/>
          </reference>
          <reference field="4" count="1" selected="0">
            <x v="170"/>
          </reference>
          <reference field="5" count="1">
            <x v="10"/>
          </reference>
        </references>
      </pivotArea>
    </format>
    <format dxfId="18401">
      <pivotArea dataOnly="0" labelOnly="1" fieldPosition="0">
        <references count="3">
          <reference field="0" count="1" selected="0">
            <x v="394"/>
          </reference>
          <reference field="4" count="1" selected="0">
            <x v="171"/>
          </reference>
          <reference field="5" count="1">
            <x v="5"/>
          </reference>
        </references>
      </pivotArea>
    </format>
    <format dxfId="18400">
      <pivotArea dataOnly="0" labelOnly="1" fieldPosition="0">
        <references count="3">
          <reference field="0" count="1" selected="0">
            <x v="427"/>
          </reference>
          <reference field="4" count="1" selected="0">
            <x v="196"/>
          </reference>
          <reference field="5" count="1">
            <x v="10"/>
          </reference>
        </references>
      </pivotArea>
    </format>
    <format dxfId="18399">
      <pivotArea dataOnly="0" labelOnly="1" fieldPosition="0">
        <references count="3">
          <reference field="0" count="1" selected="0">
            <x v="428"/>
          </reference>
          <reference field="4" count="1" selected="0">
            <x v="199"/>
          </reference>
          <reference field="5" count="1">
            <x v="5"/>
          </reference>
        </references>
      </pivotArea>
    </format>
    <format dxfId="18398">
      <pivotArea dataOnly="0" labelOnly="1" fieldPosition="0">
        <references count="3">
          <reference field="0" count="1" selected="0">
            <x v="433"/>
          </reference>
          <reference field="4" count="1" selected="0">
            <x v="200"/>
          </reference>
          <reference field="5" count="1">
            <x v="10"/>
          </reference>
        </references>
      </pivotArea>
    </format>
    <format dxfId="18397">
      <pivotArea dataOnly="0" labelOnly="1" fieldPosition="0">
        <references count="3">
          <reference field="0" count="1" selected="0">
            <x v="435"/>
          </reference>
          <reference field="4" count="1" selected="0">
            <x v="202"/>
          </reference>
          <reference field="5" count="1">
            <x v="5"/>
          </reference>
        </references>
      </pivotArea>
    </format>
    <format dxfId="18396">
      <pivotArea dataOnly="0" labelOnly="1" fieldPosition="0">
        <references count="3">
          <reference field="0" count="1" selected="0">
            <x v="447"/>
          </reference>
          <reference field="4" count="1" selected="0">
            <x v="184"/>
          </reference>
          <reference field="5" count="1">
            <x v="8"/>
          </reference>
        </references>
      </pivotArea>
    </format>
    <format dxfId="18395">
      <pivotArea dataOnly="0" labelOnly="1" fieldPosition="0">
        <references count="3">
          <reference field="0" count="1" selected="0">
            <x v="456"/>
          </reference>
          <reference field="4" count="1" selected="0">
            <x v="191"/>
          </reference>
          <reference field="5" count="1">
            <x v="10"/>
          </reference>
        </references>
      </pivotArea>
    </format>
    <format dxfId="18394">
      <pivotArea dataOnly="0" labelOnly="1" fieldPosition="0">
        <references count="3">
          <reference field="0" count="1" selected="0">
            <x v="457"/>
          </reference>
          <reference field="4" count="1" selected="0">
            <x v="205"/>
          </reference>
          <reference field="5" count="1">
            <x v="8"/>
          </reference>
        </references>
      </pivotArea>
    </format>
    <format dxfId="18393">
      <pivotArea dataOnly="0" labelOnly="1" fieldPosition="0">
        <references count="3">
          <reference field="0" count="1" selected="0">
            <x v="459"/>
          </reference>
          <reference field="4" count="1" selected="0">
            <x v="205"/>
          </reference>
          <reference field="5" count="1">
            <x v="10"/>
          </reference>
        </references>
      </pivotArea>
    </format>
    <format dxfId="18392">
      <pivotArea dataOnly="0" labelOnly="1" fieldPosition="0">
        <references count="3">
          <reference field="0" count="1" selected="0">
            <x v="460"/>
          </reference>
          <reference field="4" count="1" selected="0">
            <x v="206"/>
          </reference>
          <reference field="5" count="1">
            <x v="8"/>
          </reference>
        </references>
      </pivotArea>
    </format>
    <format dxfId="18391">
      <pivotArea dataOnly="0" labelOnly="1" fieldPosition="0">
        <references count="3">
          <reference field="0" count="1" selected="0">
            <x v="461"/>
          </reference>
          <reference field="4" count="1" selected="0">
            <x v="206"/>
          </reference>
          <reference field="5" count="1">
            <x v="10"/>
          </reference>
        </references>
      </pivotArea>
    </format>
    <format dxfId="18390">
      <pivotArea dataOnly="0" labelOnly="1" fieldPosition="0">
        <references count="3">
          <reference field="0" count="1" selected="0">
            <x v="462"/>
          </reference>
          <reference field="4" count="1" selected="0">
            <x v="207"/>
          </reference>
          <reference field="5" count="1">
            <x v="8"/>
          </reference>
        </references>
      </pivotArea>
    </format>
    <format dxfId="18389">
      <pivotArea dataOnly="0" labelOnly="1" fieldPosition="0">
        <references count="3">
          <reference field="0" count="1" selected="0">
            <x v="464"/>
          </reference>
          <reference field="4" count="1" selected="0">
            <x v="207"/>
          </reference>
          <reference field="5" count="1">
            <x v="10"/>
          </reference>
        </references>
      </pivotArea>
    </format>
    <format dxfId="18388">
      <pivotArea dataOnly="0" labelOnly="1" fieldPosition="0">
        <references count="3">
          <reference field="0" count="1" selected="0">
            <x v="465"/>
          </reference>
          <reference field="4" count="1" selected="0">
            <x v="208"/>
          </reference>
          <reference field="5" count="1">
            <x v="8"/>
          </reference>
        </references>
      </pivotArea>
    </format>
    <format dxfId="18387">
      <pivotArea dataOnly="0" labelOnly="1" fieldPosition="0">
        <references count="3">
          <reference field="0" count="1" selected="0">
            <x v="468"/>
          </reference>
          <reference field="4" count="1" selected="0">
            <x v="208"/>
          </reference>
          <reference field="5" count="1">
            <x v="10"/>
          </reference>
        </references>
      </pivotArea>
    </format>
    <format dxfId="18386">
      <pivotArea dataOnly="0" labelOnly="1" fieldPosition="0">
        <references count="3">
          <reference field="0" count="1" selected="0">
            <x v="469"/>
          </reference>
          <reference field="4" count="1" selected="0">
            <x v="209"/>
          </reference>
          <reference field="5" count="1">
            <x v="8"/>
          </reference>
        </references>
      </pivotArea>
    </format>
    <format dxfId="18385">
      <pivotArea dataOnly="0" labelOnly="1" fieldPosition="0">
        <references count="3">
          <reference field="0" count="1" selected="0">
            <x v="471"/>
          </reference>
          <reference field="4" count="1" selected="0">
            <x v="209"/>
          </reference>
          <reference field="5" count="1">
            <x v="10"/>
          </reference>
        </references>
      </pivotArea>
    </format>
    <format dxfId="18384">
      <pivotArea dataOnly="0" labelOnly="1" fieldPosition="0">
        <references count="3">
          <reference field="0" count="1" selected="0">
            <x v="472"/>
          </reference>
          <reference field="4" count="1" selected="0">
            <x v="210"/>
          </reference>
          <reference field="5" count="1">
            <x v="8"/>
          </reference>
        </references>
      </pivotArea>
    </format>
    <format dxfId="18383">
      <pivotArea dataOnly="0" labelOnly="1" fieldPosition="0">
        <references count="3">
          <reference field="0" count="1" selected="0">
            <x v="477"/>
          </reference>
          <reference field="4" count="1" selected="0">
            <x v="211"/>
          </reference>
          <reference field="5" count="1">
            <x v="10"/>
          </reference>
        </references>
      </pivotArea>
    </format>
    <format dxfId="18382">
      <pivotArea dataOnly="0" labelOnly="1" fieldPosition="0">
        <references count="3">
          <reference field="0" count="1" selected="0">
            <x v="478"/>
          </reference>
          <reference field="4" count="1" selected="0">
            <x v="212"/>
          </reference>
          <reference field="5" count="1">
            <x v="8"/>
          </reference>
        </references>
      </pivotArea>
    </format>
    <format dxfId="18381">
      <pivotArea dataOnly="0" labelOnly="1" fieldPosition="0">
        <references count="3">
          <reference field="0" count="1" selected="0">
            <x v="480"/>
          </reference>
          <reference field="4" count="1" selected="0">
            <x v="213"/>
          </reference>
          <reference field="5" count="1">
            <x v="10"/>
          </reference>
        </references>
      </pivotArea>
    </format>
    <format dxfId="18380">
      <pivotArea dataOnly="0" labelOnly="1" fieldPosition="0">
        <references count="3">
          <reference field="0" count="1" selected="0">
            <x v="481"/>
          </reference>
          <reference field="4" count="1" selected="0">
            <x v="215"/>
          </reference>
          <reference field="5" count="1">
            <x v="8"/>
          </reference>
        </references>
      </pivotArea>
    </format>
    <format dxfId="18379">
      <pivotArea dataOnly="0" labelOnly="1" fieldPosition="0">
        <references count="3">
          <reference field="0" count="1" selected="0">
            <x v="483"/>
          </reference>
          <reference field="4" count="1" selected="0">
            <x v="215"/>
          </reference>
          <reference field="5" count="1">
            <x v="10"/>
          </reference>
        </references>
      </pivotArea>
    </format>
    <format dxfId="18378">
      <pivotArea dataOnly="0" labelOnly="1" fieldPosition="0">
        <references count="3">
          <reference field="0" count="1" selected="0">
            <x v="485"/>
          </reference>
          <reference field="4" count="1" selected="0">
            <x v="217"/>
          </reference>
          <reference field="5" count="1">
            <x v="8"/>
          </reference>
        </references>
      </pivotArea>
    </format>
    <format dxfId="18377">
      <pivotArea dataOnly="0" labelOnly="1" fieldPosition="0">
        <references count="3">
          <reference field="0" count="1" selected="0">
            <x v="486"/>
          </reference>
          <reference field="4" count="1" selected="0">
            <x v="218"/>
          </reference>
          <reference field="5" count="1">
            <x v="10"/>
          </reference>
        </references>
      </pivotArea>
    </format>
    <format dxfId="18376">
      <pivotArea dataOnly="0" labelOnly="1" fieldPosition="0">
        <references count="3">
          <reference field="0" count="1" selected="0">
            <x v="490"/>
          </reference>
          <reference field="4" count="1" selected="0">
            <x v="223"/>
          </reference>
          <reference field="5" count="1">
            <x v="8"/>
          </reference>
        </references>
      </pivotArea>
    </format>
    <format dxfId="18375">
      <pivotArea dataOnly="0" labelOnly="1" fieldPosition="0">
        <references count="3">
          <reference field="0" count="1" selected="0">
            <x v="491"/>
          </reference>
          <reference field="4" count="1" selected="0">
            <x v="235"/>
          </reference>
          <reference field="5" count="1">
            <x v="10"/>
          </reference>
        </references>
      </pivotArea>
    </format>
    <format dxfId="18374">
      <pivotArea dataOnly="0" labelOnly="1" fieldPosition="0">
        <references count="3">
          <reference field="0" count="1" selected="0">
            <x v="492"/>
          </reference>
          <reference field="4" count="1" selected="0">
            <x v="222"/>
          </reference>
          <reference field="5" count="1">
            <x v="8"/>
          </reference>
        </references>
      </pivotArea>
    </format>
    <format dxfId="18373">
      <pivotArea dataOnly="0" labelOnly="1" fieldPosition="0">
        <references count="3">
          <reference field="0" count="1" selected="0">
            <x v="505"/>
          </reference>
          <reference field="4" count="1" selected="0">
            <x v="236"/>
          </reference>
          <reference field="5" count="1">
            <x v="7"/>
          </reference>
        </references>
      </pivotArea>
    </format>
    <format dxfId="18372">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8371">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8370">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8369">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8368">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8367">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8366">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8365">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8364">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8363">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8362">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8361">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8360">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8359">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8358">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8357">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8356">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8355">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8354">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8353">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8352">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8351">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8350">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8349">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8348">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8347">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8346">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8345">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8344">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8343">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8342">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8341">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8340">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8339">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8338">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8337">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8336">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8335">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8334">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8333">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8332">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8331">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8330">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8329">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8328">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8327">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8326">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8325">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8324">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8323">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8322">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8321">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8320">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8319">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8318">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8317">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8316">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8315">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8314">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8313">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8312">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8311">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8310">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8309">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8308">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8307">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8306">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8305">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8304">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8303">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8302">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8301">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8300">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8299">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8298">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8297">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8296">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8295">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8294">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8293">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8292">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8291">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8290">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8289">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8288">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8287">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8286">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8285">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8284">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8283">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8282">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8281">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8280">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8279">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8278">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8277">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8276">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8275">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8274">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8273">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8272">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8271">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8270">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8269">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8268">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8267">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8266">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8265">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8264">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8263">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8262">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8261">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8260">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8259">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8258">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8257">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8256">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8255">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8254">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8253">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8252">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8251">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8250">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8249">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8248">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8247">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8246">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8245">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8244">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8243">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8242">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8241">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8240">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8239">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8238">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8237">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8236">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8235">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8234">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8233">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8232">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8231">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8230">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8229">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8228">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8227">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8226">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8225">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8224">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8223">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8222">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8221">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8220">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8219">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8218">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8217">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8216">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8215">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8214">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8213">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8212">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8211">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8210">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8209">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8208">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8207">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8206">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8205">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8204">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8203">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8202">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8201">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8200">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8199">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8198">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8197">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8196">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8195">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8194">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8193">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8192">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8191">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8190">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8189">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8188">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8187">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8186">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8185">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8184">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8183">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8182">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8181">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8180">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8179">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8178">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8177">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8176">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8175">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8174">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8173">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8172">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8171">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8170">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8169">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8168">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8167">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8166">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8165">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8164">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8163">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8162">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8161">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8160">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8159">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8158">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8157">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8156">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8155">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8154">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8153">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8152">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8151">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8150">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8149">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8148">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8147">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8146">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8145">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8144">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8143">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8142">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8141">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8140">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8139">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8138">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8137">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8136">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8135">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8134">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8133">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8132">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8131">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8130">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8129">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8128">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8127">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8126">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8125">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8124">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8123">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8122">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8121">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8120">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8119">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8118">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8117">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8116">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8115">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8114">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8113">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8112">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8111">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8110">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8109">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8108">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8107">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8106">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8105">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8104">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8103">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8102">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8101">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8100">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8099">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8098">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8097">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8096">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8095">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8094">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8093">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8092">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8091">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8090">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8089">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8088">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8087">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8086">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8085">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8084">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8083">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8082">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8081">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8080">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8079">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8078">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8077">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8076">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8075">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8074">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8073">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8072">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8071">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8070">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8069">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8068">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8067">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8066">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8065">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8064">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8063">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8062">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8061">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8060">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8059">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8058">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8057">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8056">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8055">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8054">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8053">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8052">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8051">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8050">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8049">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8048">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8047">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8046">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8045">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8044">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8043">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8042">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8041">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8040">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8039">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8038">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8037">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8036">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8035">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8034">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8033">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8032">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8031">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8030">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8029">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8028">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8027">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8026">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8025">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8024">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8023">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8022">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8021">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8020">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8019">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8018">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8017">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8016">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8015">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8014">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8013">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8012">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8011">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8010">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8009">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8008">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8007">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8006">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8005">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8004">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8003">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8002">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8001">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8000">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7999">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7998">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7997">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7996">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7995">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7994">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7993">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7992">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7991">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7990">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7989">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7988">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7987">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7986">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7985">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7984">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7983">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7982">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7981">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7980">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7979">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7978">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7977">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7976">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7975">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7974">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7973">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7972">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7971">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7970">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7969">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7968">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7967">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7966">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7965">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7964">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7963">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7962">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7961">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7960">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7959">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7958">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7957">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7956">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7955">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7954">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7953">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7952">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7951">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7950">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7949">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7948">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7947">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7946">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7945">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7944">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7943">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7942">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7941">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7940">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7939">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7938">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7937">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7936">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7935">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7934">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7933">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7932">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7931">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7930">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7929">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7928">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7927">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7926">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7925">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7924">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7923">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7922">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7921">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7920">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7919">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7918">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7917">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7916">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7915">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7914">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7913">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7912">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7911">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7910">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7909">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7908">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7907">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7906">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7905">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7904">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7903">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7902">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7901">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7900">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7899">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7898">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7897">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7896">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7895">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7894">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7893">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7892">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7891">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7890">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7889">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7888">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7887">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7886">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7885">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7884">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7883">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7882">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7881">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7880">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7879">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7878">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7877">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7876">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7875">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7874">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7873">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7872">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7871">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7870">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7869">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7868">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7867">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7866">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7865">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7864">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7863">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7862">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7861">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7860">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7859">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7858">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7857">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7856">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7855">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7854">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7853">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7852">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7851">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7850">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7849">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7848">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7847">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7846">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7845">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7844">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7843">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7842">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7841">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7840">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7839">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7838">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7837">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7836">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7835">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7834">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7833">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7832">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7831">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7830">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7829">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7828">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7827">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7826">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7825">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7824">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7823">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7822">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7821">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7820">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7819">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7818">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7817">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7816">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7815">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7814">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7813">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7812">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7811">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7810">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7809">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7808">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7807">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7806">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7805">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7804">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7803">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7802">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7801">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7800">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7799">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7798">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7797">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7796">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7795">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7794">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7793">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7792">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7791">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7790">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7789">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7788">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7787">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7786">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7785">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7784">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7783">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7782">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7781">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7780">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7779">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7778">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7777">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7776">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7775">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7774">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7773">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7772">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7771">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7770">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7769">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7768">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7767">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7766">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7765">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7764">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7763">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7762">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7761">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7760">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7759">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7758">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7757">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7756">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7755">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7754">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7753">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7752">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7751">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7750">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7749">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7748">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7747">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7746">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7745">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7744">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7743">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7742">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7741">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7740">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7739">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7738">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7737">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7736">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7735">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7734">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7733">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7732">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7731">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7730">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7729">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7728">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7727">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7726">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7725">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7724">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7723">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7722">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7721">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7720">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7719">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7718">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7717">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7716">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7715">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7714">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7713">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7712">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7711">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7710">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7709">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7708">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7707">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7706">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7705">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7704">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7703">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7702">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7701">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7700">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7699">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7698">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7697">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7696">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7695">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7694">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7693">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7692">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7691">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7690">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7689">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7688">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7687">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7686">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7685">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7684">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7683">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7682">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7681">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7680">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7679">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7678">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7677">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676">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7675">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7674">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7673">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7672">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7671">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7670">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7669">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7668">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7667">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7666">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7665">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664">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7663">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7662">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7661">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660">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7659">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658">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7657">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7656">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7655">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7654">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7653">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7652">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7651">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7650">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7649">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7648">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7647">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646">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7645">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7644">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7643">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7642">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7641">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7640">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7639">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7638">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7637">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7636">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7635">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7634">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7633">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7632">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7631">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7630">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7629">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7628">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7627">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7626">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7625">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7624">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7623">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7622">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7621">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7620">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7619">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7618">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7617">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7616">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7615">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7614">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7613">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7612">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7611">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7610">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7609">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7608">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7607">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7606">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7605">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7604">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7603">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7602">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7601">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7600">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7599">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7598">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7597">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7596">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95">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7594">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7593">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7592">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7591">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7590">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7589">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7588">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7587">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86">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7585">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7584">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7583">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7582">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81">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7580">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7579">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7578">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7577">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7576">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7575">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7574">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7573">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7572">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7571">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70">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7569">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7568">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7567">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7566">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7565">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7564">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7563">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7562">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7561">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7560">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7559">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7558">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7557">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7556">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7555">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7554">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7553">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7552">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7551">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7550">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7549">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7548">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7547">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7546">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7545">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7544">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7543">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7542">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7541">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7540">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7539">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7538">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7537">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7536">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7535">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7534">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7533">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7532">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7531">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7530">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7529">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7528">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527">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7526">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7525">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7524">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7523">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7522">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7521">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7520">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7519">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7518">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7517">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7516">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7515">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7514">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7513">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7512">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7511">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7510">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7509">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7508">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7507">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7506">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7505">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7504">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7503">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7502">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7501">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7500">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7499">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7498">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7497">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7496">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7495">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7494">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7493">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7492">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7491">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7490">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7489">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7488">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7487">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86">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7485">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7484">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7483">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7482">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7481">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7480">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7479">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7478">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7477">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7476">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7475">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7474">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7473">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7472">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7471">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7470">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7469">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7468">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7467">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7466">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7465">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7464">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7463">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7462">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7461">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7460">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7459">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7458">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7457">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7456">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7455">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7454">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453">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7452">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7451">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7450">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7449">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7448">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7447">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7446">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7445">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7444">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7443">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7442">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7441">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7440">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7439">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7438">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7437">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7436">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7435">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7434">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7433">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7432">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7431">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7430">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7429">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7428">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7427">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7426">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7425">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7424">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7423">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7422">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7421">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7420">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7419">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7418">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7417">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7416">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7415">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7414">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7413">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7412">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7411">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7410">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7409">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7408">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7407">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7406">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7405">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7404">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7403">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7402">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7401">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7400">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7399">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7398">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7397">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7396">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7395">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7394">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7393">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7392">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7391">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7390">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7389">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7388">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7387">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7386">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7385">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7384">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7383">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7382">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7381">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7380">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7379">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7378">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7377">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7376">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7375">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7374">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7373">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7372">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7371">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7370">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7369">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7368">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7367">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7366">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7365">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7364">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7363">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7362">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7361">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7360">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7359">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7358">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7357">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7356">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7355">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7354">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7353">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7352">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7351">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7350">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7349">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7348">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7347">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7346">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7345">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7344">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7343">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7342">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7341">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7340">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7339">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7338">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7337">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7336">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7335">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7334">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7333">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7332">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331">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7330">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7329">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7328">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7327">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7326">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7325">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7324">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7323">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7322">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7321">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7320">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7319">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7318">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7317">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7316">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7315">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7314">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7313">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7312">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7311">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7310">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7309">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7308">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7307">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7306">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7305">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7304">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7303">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7302">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7301">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7300">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7299">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7298">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97">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7296">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7295">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7294">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7293">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7292">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91">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7290">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7289">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7288">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7287">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7286">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7285">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7284">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7283">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7282">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7281">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7280">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7279">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7278">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7277">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7276">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7275">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7274">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73">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7272">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7271">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70">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7269">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7268">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7267">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7266">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65">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7264">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7263">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7262">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7261">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7260">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7259">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58">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7257">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7256">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7255">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7254">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7253">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52">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7251">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7250">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49">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7248">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7247">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7246">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7245">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7244">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7243">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42">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7241">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7240">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7239">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7238">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7237">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7236">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7235">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7234">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7233">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7232">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7231">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7230">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7229">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7228">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7227">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7226">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7225">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7224">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7223">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7222">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7221">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7220">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219">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7218">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7217">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7216">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215">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7214">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7213">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212">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7211">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210">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7209">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7208">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207">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7206">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7205">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7204">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7203">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7202">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7201">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7200">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7199">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7198">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7197">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7196">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7195">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7194">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7193">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7192">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7191">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190">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7189">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7188">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7187">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7186">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7185">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84">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7183">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7182">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81">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7180">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7179">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178">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7177">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7176">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75">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7174">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7173">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7172">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7171">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7170">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7169">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7168">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7167">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7166">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7165">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7164">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7163">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7162">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7161">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7160">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7159">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7158">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7157">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7156">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7155">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7154">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7153">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7152">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7151">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7150">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149">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7148">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7147">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7146">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7145">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7144">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7143">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7142">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7141">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7140">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39">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7138">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7137">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7136">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7135">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7134">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7133">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7132">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7131">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7130">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7129">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7128">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7127">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7126">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7125">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7124">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7123">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7122">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7121">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7120">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119">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7118">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7117">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7116">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7115">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7114">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7113">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7112">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7111">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7110">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7109">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7108">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7107">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7106">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7105">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7104">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7103">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7102">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7101">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7100">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7099">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7098">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7097">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7096">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7095">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7094">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7093">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092">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7091">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7090">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7089">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7088">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7087">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7086">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7085">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7084">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7083">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7082">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7081">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80">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7079">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7078">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7077">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76">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075">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7074">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7073">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7072">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7071">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7070">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7069">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68">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7067">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66">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7065">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7064">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7063">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62">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7061">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60">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7059">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7058">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7057">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56">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7055">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54">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7053">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7052">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7051">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7050">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7049">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48">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7047">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7046">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7045">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7044">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7043">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7042">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7041">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7040">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7039">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7038">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7037">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7036">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7035">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7034">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7033">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7032">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7031">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7030">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7029">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7028">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7027">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7026">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7025">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7024">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7023">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7022">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7021">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7020">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7019">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7018">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7017">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7016">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7015">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7014">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013">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7012">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7011">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7010">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7009">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7008">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7007">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7006">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7005">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7004">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7003">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7002">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001">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7000">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6999">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6998">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6997">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6996">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6995">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6994">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6993">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6992">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6991">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6990">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6989">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6988">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6987">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6986">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6985">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6984">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6983">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6982">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6981">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6980">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6979">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6978">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6977">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6976">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6975">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6974">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6973">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6972">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6971">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6970">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6969">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6968">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6967">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6966">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6965">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6964">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6963">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6962">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6961">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6960">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6959">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6958">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6957">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6956">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6955">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6954">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6953">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952">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6951">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6950">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949">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6948">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6947">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6946">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6945">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6944">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6943">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6942">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6941">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6940">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6939">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938">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6937">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6936">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6935">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6934">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6933">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6932">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6931">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6930">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6929">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6928">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6927">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6926">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6925">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6924">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6923">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6922">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6921">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6920">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6919">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6918">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6917">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6916">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6915">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6914">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6913">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6912">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6911">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6910">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6909">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6908">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6907">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6906">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6905">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6904">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6903">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6902">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6901">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6900">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6899">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6898">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6897">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6896">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6895">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6894">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6893">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6892">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6891">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6890">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6889">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6888">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6887">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6886">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6885">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6884">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6883">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6882">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6881">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6880">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6879">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6878">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6877">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76">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6875">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6874">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6873">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6872">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6871">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6870">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6869">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6868">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6867">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6866">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6865">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6864">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6863">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6862">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6861">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6860">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6859">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6858">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6857">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6856">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6855">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6854">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6853">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6852">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6851">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6850">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6849">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6848">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6847">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6846">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6845">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6844">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6843">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6842">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6841">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6840">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6839">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6838">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6837">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6836">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6835">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6834">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6833">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6832">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6831">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6830">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6829">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6828">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6827">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6826">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6825">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6824">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6823">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6822">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6821">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6820">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6819">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6818">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6817">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6816">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6815">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6814">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6813">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6812">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6811">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6810">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6809">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6808">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6807">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6806">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6805">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6804">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6803">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6802">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6801">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6800">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6799">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6798">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6797">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6796">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6795">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6794">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6793">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6792">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6791">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6790">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6789">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6788">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6787">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6786">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6785">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6784">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6783">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6782">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6781">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6780">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6779">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6778">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6777">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6776">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6775">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6774">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6773">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6772">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6771">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6770">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6769">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6768">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6767">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6766">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6765">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6764">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6763">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6762">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6761">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6760">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6759">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6758">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6757">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6756">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6755">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6754">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6753">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6752">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6751">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6750">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6749">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6748">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6747">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6746">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6745">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744">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6743">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6742">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6741">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6740">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6739">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738">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6737">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6736">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6735">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6734">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6733">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6732">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6731">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6730">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6729">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6728">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6727">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6726">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6725">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6724">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6723">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6722">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6721">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6720">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719">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718">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6717">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716">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6715">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6714">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6713">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6712">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711">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6710">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6709">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6708">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6707">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6706">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6705">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704">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6703">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6702">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6701">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6700">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6699">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98">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697">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96">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6695">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694">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6693">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6692">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6691">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6690">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6689">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6688">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6687">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6686">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6685">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6684">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6683">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6682">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6681">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6680">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6679">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6678">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6677">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6676">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6675">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6674">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6673">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6672">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6671">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6670">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6669">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6668">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6667">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6666">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6665">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6664">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6663">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6662">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6661">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6660">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6659">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6658">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6657">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6656">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6655">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6654">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6653">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6652">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651">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6650">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6649">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6648">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6647">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6646">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6645">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6644">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643">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6642">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6641">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6640">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639">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6638">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6637">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6636">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6635">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6634">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6633">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6632">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6631">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6630">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629">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6628">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6627">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6626">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6625">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6624">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6623">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6622">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6621">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6620">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6619">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6618">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6617">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6616">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6615">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6614">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6613">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6612">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6611">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6610">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6609">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6608">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6607">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606">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6605">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6604">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603">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6602">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601">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6600">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6599">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6598">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6597">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6596">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6595">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6594">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6593">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6592">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91">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6590">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6589">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6588">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6587">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6586">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6585">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6584">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6583">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6582">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6581">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6580">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6579">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6578">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6577">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6576">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6575">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6574">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6573">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6572">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6571">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6570">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6569">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6568">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6567">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566">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6565">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6564">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6563">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6562">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6561">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6560">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6559">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6558">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6557">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6556">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6555">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6554">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6553">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6552">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6551">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6550">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6549">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6548">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6547">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6546">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6545">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6544">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543">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6542">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41">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6540">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6539">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6538">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6537">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6536">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6535">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6534">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6533">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6532">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6531">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6530">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6529">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6528">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6527">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6526">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525">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6524">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6523">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6522">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6521">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6520">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6519">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6518">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6517">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6516">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6515">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6514">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6513">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6512">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6511">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6510">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6509">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6508">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6507">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6506">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6505">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6504">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6503">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6502">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6501">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6500">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6499">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6498">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6497">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6496">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6495">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6494">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6493">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6492">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6491">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6490">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6489">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6488">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6487">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6486">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6485">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6484">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6483">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6482">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6481">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6480">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6479">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6478">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6477">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6476">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6475">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6474">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473">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6472">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6471">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6470">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6469">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6468">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6467">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6466">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6465">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6464">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6463">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6462">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6461">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6460">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6459">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6458">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6457">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6456">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6455">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6454">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6453">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6452">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6451">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450">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6449">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6448">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6447">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446">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6445">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6444">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6443">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6442">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6441">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6440">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6439">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6438">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6437">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6436">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6435">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6434">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6433">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6432">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6431">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6430">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6429">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6428">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427">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6426">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6425">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6424">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6423">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6422">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421">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6420">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6419">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6418">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6417">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6416">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6415">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6414">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6413">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6412">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6411">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6410">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6409">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6408">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407">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6406">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405">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6404">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6403">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402">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401">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6400">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99">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6398">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397">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6396">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6395">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94">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6393">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6392">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6391">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6390">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6389">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6388">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87">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6386">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6385">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6384">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6383">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6382">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81">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80">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79">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6378">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77">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376">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6375">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6374">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373">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6372">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6371">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6370">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6369">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6368">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6367">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6366">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6365">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6364">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6363">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6362">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6361">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6360">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6359">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6358">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6357">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6356">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6355">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6354">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6353">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6352">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6351">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6350">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6349">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6348">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6347">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6346">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6345">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344">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6343">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6342">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6341">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6340">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6339">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6338">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6337">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6336">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6335">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6334">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6333">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6332">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6331">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6330">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6329">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6328">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6327">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6326">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6325">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6324">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6323">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6322">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6321">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6320">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6319">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6318">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6317">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6316">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6315">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6314">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6313">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6312">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6311">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6310">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6309">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6308">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6307">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6306">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6305">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6304">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6303">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6302">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6301">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6300">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6299">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6298">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6297">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6296">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6295">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6294">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6293">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6292">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6291">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6290">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6289">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6288">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6287">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6286">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6285">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6284">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6283">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6282">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6281">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6280">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6279">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6278">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6277">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6276">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6275">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6274">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6273">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6272">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6271">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6270">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6269">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6268">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6267">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6266">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6265">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6264">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6263">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6262">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6261">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6260">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6259">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6258">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6257">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6256">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6255">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6254">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6253">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6252">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6251">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6250">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6249">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6248">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6247">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6246">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6245">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6244">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6243">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6242">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6241">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6240">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6239">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6238">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6237">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6236">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6235">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6234">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6233">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6232">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6231">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6230">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6229">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6228">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6227">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6226">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6225">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6224">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6223">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6222">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6221">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6220">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6219">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6218">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6217">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6216">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6215">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6214">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6213">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6212">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6211">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6210">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6209">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6208">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6207">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6206">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205">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6204">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6203">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6202">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6201">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6200">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6199">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6198">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6197">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6196">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6195">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6194">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6193">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6192">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6191">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6190">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6189">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6188">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6187">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6186">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6185">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6184">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6183">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6182">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6181">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6180">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6179">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6178">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6177">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6176">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6175">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6174">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6173">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6172">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6171">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6170">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6169">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6168">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6167">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6166">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6165">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6164">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6163">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6162">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6161">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6160">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6159">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6158">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6157">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6156">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6155">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6154">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6153">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6152">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6151">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6150">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6149">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6148">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6147">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6146">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6145">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6144">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6143">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6142">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6141">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6140">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6139">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6138">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6137">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6136">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6135">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6134">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6133">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6132">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6131">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6130">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6129">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6128">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6127">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126">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6125">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6124">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6123">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6122">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6121">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6120">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6119">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6118">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6117">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6116">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6115">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6114">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6113">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6112">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6111">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6110">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6109">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6108">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6107">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6106">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6105">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6104">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6103">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6102">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101">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6100">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6099">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6098">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6097">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6096">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6095">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6094">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6093">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6092">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6091">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6090">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6089">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6088">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6087">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6086">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6085">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6084">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6083">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6082">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6081">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6080">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6079">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6078">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6077">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076">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6075">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6074">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6073">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6072">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6071">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6070">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6069">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6068">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6067">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6066">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6065">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6064">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6063">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6062">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6061">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6060">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6059">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6058">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6057">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6056">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6055">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6054">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6053">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6052">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6051">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6050">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6049">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6048">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6047">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6046">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6045">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6044">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6043">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6042">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6041">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6040">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6039">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038">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6037">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6036">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6035">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6034">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6033">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6032">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6031">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6030">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6029">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6028">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6027">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6026">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6025">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6024">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6023">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6022">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6021">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6020">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6019">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6018">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6017">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6016">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6015">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6014">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6013">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6012">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6011">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6010">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6009">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6008">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007">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6006">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6005">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6004">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6003">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6002">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6001">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6000">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5999">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5998">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5997">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5996">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5995">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5994">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5993">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5992">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5991">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5990">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5989">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5988">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5987">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5986">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5985">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5984">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5983">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5982">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5981">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5980">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5979">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5978">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5977">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5976">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5975">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5974">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73">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5972">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71">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70">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5969">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68">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967">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966">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5965">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5964">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963">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62">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5961">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5960">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5959">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5958">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5957">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56">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5955">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5954">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5953">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5952">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5951">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950">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49">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5948">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5947">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5946">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5945">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44">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943">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942">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41">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40">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939">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5938">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5937">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5936">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5935">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5934">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5933">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5932">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31">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930">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5929">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928">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27">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926">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925">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24">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923">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5922">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21">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5920">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5919">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18">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917">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5916">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5915">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5914">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13">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5912">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911">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5910">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5909">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908">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907">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906">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905">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5904">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903">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902">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5901">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5900">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5899">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5898">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5897">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96">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5895">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5894">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93">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92">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5891">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890">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5889">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88">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5887">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5886">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85">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84">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83">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82">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81">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5880">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79">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78">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5877">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5876">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5875">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5874">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73">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72">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71">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870">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5869">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5868">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5867">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66">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65">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5864">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5863">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62">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861">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5860">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59">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5858">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57">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856">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5855">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54">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5853">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5852">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851">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5850">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5849">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5848">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47">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5846">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5845">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44">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5843">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5842">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5841">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40">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5839">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5838">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5837">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36">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835">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5834">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5833">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32">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5831">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5830">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829">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5828">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27">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5826">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5825">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24">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5823">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5822">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5821">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820">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5819">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818">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17">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5816">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5815">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814">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5813">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5812">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5811">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10">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809">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5808">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07">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5806">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805">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5804">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03">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02">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5801">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5800">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5799">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5798">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797">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96">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95">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94">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93">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5792">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5791">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5790">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89">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88">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87">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86">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5785">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784">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5783">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5782">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5781">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5780">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5779">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5778">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77">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5776">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75">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5774">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5773">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772">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5771">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5770">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5769">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5768">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5767">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66">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5765">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64">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63">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62">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5761">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5760">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59">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5758">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757">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5756">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755">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754">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5753">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52">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5751">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5750">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5749">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5748">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47">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5746">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5745">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5744">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43">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42">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5741">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5740">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739">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5738">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737">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36">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35">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5734">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33">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732">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5731">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730">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5729">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5728">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5727">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5726">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25">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5724">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23">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722">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5721">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5720">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19">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718">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17">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16">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15">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5714">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713">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5712">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5711">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5710">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5709">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5708">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07">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5706">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05">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5704">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703">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5702">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01">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700">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699">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5698">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5697">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96">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95">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694">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693">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5692">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5691">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5690">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5689">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5688">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87">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86">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5685">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5684">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5683">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682">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5681">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80">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5679">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78">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5677">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5676">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675">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5674">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5673">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72">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71">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70">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669">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5668">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5667">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5666">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65">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5664">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5663">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5662">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5661">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5660">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59">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658">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657">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56">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5655">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654">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653">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652">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5651">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5650">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5649">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5648">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5647">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46">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45">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644">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5643">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642">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5641">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5640">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39">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638">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5637">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5636">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635">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5634">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5633">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632">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5631">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630">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5629">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5628">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5627">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5626">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625">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624">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5623">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5622">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21">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5620">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19">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5618">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617">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5616">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615">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5614">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613">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5612">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611">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5610">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609">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608">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5607">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5606">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5605">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5604">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5603">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602">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5601">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5600">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5599">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598">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97">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5596">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5595">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594">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93">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5592">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5591">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90">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5589">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588">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5587">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5586">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5585">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5584">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5583">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5582">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5581">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5580">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579">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5578">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5577">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5576">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5575">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5574">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5573">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72">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5571">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70">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69">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5568">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67">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566">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565">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564">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5563">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562">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61">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60">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5559">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5558">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5557">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5556">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5555">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54">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5553">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5552">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5551">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5550">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5549">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548">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47">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546">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5545">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5544">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543">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42">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541">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540">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39">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38">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537">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5536">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5535">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5534">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5533">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5532">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5531">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530">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29">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528">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527">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26">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25">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524">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523">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22">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21">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20">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19">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5518">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5517">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16">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515">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5514">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5513">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5512">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11">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5510">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509">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508">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507">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506">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505">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504">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503">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5502">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501">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500">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5499">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498">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497">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496">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95">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94">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5493">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492">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91">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90">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89">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88">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487">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486">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85">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5484">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5483">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82">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81">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80">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79">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78">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77">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76">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75">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5474">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5473">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472">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5471">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70">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69">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68">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467">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5466">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465">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5464">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63">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62">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461">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60">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59">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58">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457">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456">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55">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5454">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53">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52">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451">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50">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5449">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5448">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447">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46">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5445">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44">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43">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5442">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5441">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40">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39">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38">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437">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436">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35">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434">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33">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5432">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31">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430">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5429">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5428">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27">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426">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5425">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424">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423">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22">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5421">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420">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9">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5418">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7">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416">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415">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414">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413">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2">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411">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0">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409">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408">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407">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5406">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05">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404">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5403">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02">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5401">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400">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5399">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98">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97">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5396">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395">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5394">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5393">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92">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91">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90">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89">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88">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387">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5386">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5385">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84">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83">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82">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81">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380">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379">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5378">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5377">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5376">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75">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374">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73">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72">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371">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70">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69">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68">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67">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66">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5365">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64">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5363">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5362">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361">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60">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59">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58">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57">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56">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355">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354">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53">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5352">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351">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5350">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49">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348">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5347">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46">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5345">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5344">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43">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5342">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41">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5340">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339">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5338">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37">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36">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335">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334">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333">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332">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5331">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330">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29">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28">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5327">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26">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5325">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324">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5323">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322">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5321">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5320">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319">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5318">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17">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16">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15">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314">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313">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312">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11">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10">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09">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08">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07">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5306">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305">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304">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5303">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5302">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5301">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300">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99">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5298">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97">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5296">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295">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5294">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93">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292">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291">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5290">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89">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88">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87">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86">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285">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5284">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5283">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5282">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281">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80">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79">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78">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77">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5276">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5275">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274">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273">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72">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71">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5270">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69">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5268">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5267">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266">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265">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64">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63">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62">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61">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260">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5259">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5258">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5257">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56">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5255">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254">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5253">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5252">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5251">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50">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249">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248">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47">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5246">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245">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44">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243">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5242">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5241">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5240">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5239">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5238">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37">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36">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235">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234">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233">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5232">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5231">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30">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229">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5228">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27">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26">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225">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224">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5223">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222">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221">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20">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5219">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218">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5217">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5216">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15">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214">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5213">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5212">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11">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210">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09">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5208">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207">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5206">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205">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5204">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203">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5202">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201">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00">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99">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98">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5197">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5196">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5195">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5194">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5193">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192">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5191">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5190">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189">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188">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87">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186">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185">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184">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83">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5182">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5181">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80">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79">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178">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5177">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5176">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175">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174">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5173">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5172">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71">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5170">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169">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5168">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5167">
      <pivotArea type="all" dataOnly="0" outline="0" fieldPosition="0"/>
    </format>
    <format dxfId="1516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16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16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16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16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16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160">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5159">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5158">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5157">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5156">
      <pivotArea dataOnly="0" labelOnly="1" fieldPosition="0">
        <references count="1">
          <reference field="0" count="10">
            <x v="501"/>
            <x v="502"/>
            <x v="503"/>
            <x v="504"/>
            <x v="505"/>
            <x v="506"/>
            <x v="507"/>
            <x v="508"/>
            <x v="509"/>
            <x v="510"/>
          </reference>
        </references>
      </pivotArea>
    </format>
    <format dxfId="15155">
      <pivotArea dataOnly="0" labelOnly="1" grandRow="1" outline="0" fieldPosition="0"/>
    </format>
    <format dxfId="15154">
      <pivotArea dataOnly="0" labelOnly="1" fieldPosition="0">
        <references count="2">
          <reference field="0" count="1" selected="0">
            <x v="0"/>
          </reference>
          <reference field="4" count="1">
            <x v="119"/>
          </reference>
        </references>
      </pivotArea>
    </format>
    <format dxfId="15153">
      <pivotArea dataOnly="0" labelOnly="1" fieldPosition="0">
        <references count="2">
          <reference field="0" count="1" selected="0">
            <x v="1"/>
          </reference>
          <reference field="4" count="1">
            <x v="120"/>
          </reference>
        </references>
      </pivotArea>
    </format>
    <format dxfId="15152">
      <pivotArea dataOnly="0" labelOnly="1" fieldPosition="0">
        <references count="2">
          <reference field="0" count="1" selected="0">
            <x v="2"/>
          </reference>
          <reference field="4" count="1">
            <x v="121"/>
          </reference>
        </references>
      </pivotArea>
    </format>
    <format dxfId="15151">
      <pivotArea dataOnly="0" labelOnly="1" fieldPosition="0">
        <references count="2">
          <reference field="0" count="1" selected="0">
            <x v="3"/>
          </reference>
          <reference field="4" count="1">
            <x v="125"/>
          </reference>
        </references>
      </pivotArea>
    </format>
    <format dxfId="15150">
      <pivotArea dataOnly="0" labelOnly="1" fieldPosition="0">
        <references count="2">
          <reference field="0" count="1" selected="0">
            <x v="4"/>
          </reference>
          <reference field="4" count="1">
            <x v="129"/>
          </reference>
        </references>
      </pivotArea>
    </format>
    <format dxfId="15149">
      <pivotArea dataOnly="0" labelOnly="1" fieldPosition="0">
        <references count="2">
          <reference field="0" count="1" selected="0">
            <x v="6"/>
          </reference>
          <reference field="4" count="1">
            <x v="132"/>
          </reference>
        </references>
      </pivotArea>
    </format>
    <format dxfId="15148">
      <pivotArea dataOnly="0" labelOnly="1" fieldPosition="0">
        <references count="2">
          <reference field="0" count="1" selected="0">
            <x v="7"/>
          </reference>
          <reference field="4" count="1">
            <x v="139"/>
          </reference>
        </references>
      </pivotArea>
    </format>
    <format dxfId="15147">
      <pivotArea dataOnly="0" labelOnly="1" fieldPosition="0">
        <references count="2">
          <reference field="0" count="1" selected="0">
            <x v="8"/>
          </reference>
          <reference field="4" count="1">
            <x v="145"/>
          </reference>
        </references>
      </pivotArea>
    </format>
    <format dxfId="15146">
      <pivotArea dataOnly="0" labelOnly="1" fieldPosition="0">
        <references count="2">
          <reference field="0" count="1" selected="0">
            <x v="9"/>
          </reference>
          <reference field="4" count="1">
            <x v="151"/>
          </reference>
        </references>
      </pivotArea>
    </format>
    <format dxfId="15145">
      <pivotArea dataOnly="0" labelOnly="1" fieldPosition="0">
        <references count="2">
          <reference field="0" count="1" selected="0">
            <x v="10"/>
          </reference>
          <reference field="4" count="1">
            <x v="158"/>
          </reference>
        </references>
      </pivotArea>
    </format>
    <format dxfId="15144">
      <pivotArea dataOnly="0" labelOnly="1" fieldPosition="0">
        <references count="2">
          <reference field="0" count="1" selected="0">
            <x v="11"/>
          </reference>
          <reference field="4" count="1">
            <x v="164"/>
          </reference>
        </references>
      </pivotArea>
    </format>
    <format dxfId="15143">
      <pivotArea dataOnly="0" labelOnly="1" fieldPosition="0">
        <references count="2">
          <reference field="0" count="1" selected="0">
            <x v="12"/>
          </reference>
          <reference field="4" count="1">
            <x v="166"/>
          </reference>
        </references>
      </pivotArea>
    </format>
    <format dxfId="15142">
      <pivotArea dataOnly="0" labelOnly="1" fieldPosition="0">
        <references count="2">
          <reference field="0" count="1" selected="0">
            <x v="13"/>
          </reference>
          <reference field="4" count="1">
            <x v="167"/>
          </reference>
        </references>
      </pivotArea>
    </format>
    <format dxfId="15141">
      <pivotArea dataOnly="0" labelOnly="1" fieldPosition="0">
        <references count="2">
          <reference field="0" count="1" selected="0">
            <x v="16"/>
          </reference>
          <reference field="4" count="1">
            <x v="177"/>
          </reference>
        </references>
      </pivotArea>
    </format>
    <format dxfId="15140">
      <pivotArea dataOnly="0" labelOnly="1" fieldPosition="0">
        <references count="2">
          <reference field="0" count="1" selected="0">
            <x v="17"/>
          </reference>
          <reference field="4" count="1">
            <x v="0"/>
          </reference>
        </references>
      </pivotArea>
    </format>
    <format dxfId="15139">
      <pivotArea dataOnly="0" labelOnly="1" fieldPosition="0">
        <references count="2">
          <reference field="0" count="1" selected="0">
            <x v="18"/>
          </reference>
          <reference field="4" count="1">
            <x v="1"/>
          </reference>
        </references>
      </pivotArea>
    </format>
    <format dxfId="15138">
      <pivotArea dataOnly="0" labelOnly="1" fieldPosition="0">
        <references count="2">
          <reference field="0" count="1" selected="0">
            <x v="19"/>
          </reference>
          <reference field="4" count="1">
            <x v="2"/>
          </reference>
        </references>
      </pivotArea>
    </format>
    <format dxfId="15137">
      <pivotArea dataOnly="0" labelOnly="1" fieldPosition="0">
        <references count="2">
          <reference field="0" count="1" selected="0">
            <x v="20"/>
          </reference>
          <reference field="4" count="1">
            <x v="3"/>
          </reference>
        </references>
      </pivotArea>
    </format>
    <format dxfId="15136">
      <pivotArea dataOnly="0" labelOnly="1" fieldPosition="0">
        <references count="2">
          <reference field="0" count="1" selected="0">
            <x v="21"/>
          </reference>
          <reference field="4" count="1">
            <x v="4"/>
          </reference>
        </references>
      </pivotArea>
    </format>
    <format dxfId="15135">
      <pivotArea dataOnly="0" labelOnly="1" fieldPosition="0">
        <references count="2">
          <reference field="0" count="1" selected="0">
            <x v="22"/>
          </reference>
          <reference field="4" count="1">
            <x v="123"/>
          </reference>
        </references>
      </pivotArea>
    </format>
    <format dxfId="15134">
      <pivotArea dataOnly="0" labelOnly="1" fieldPosition="0">
        <references count="2">
          <reference field="0" count="1" selected="0">
            <x v="23"/>
          </reference>
          <reference field="4" count="1">
            <x v="163"/>
          </reference>
        </references>
      </pivotArea>
    </format>
    <format dxfId="15133">
      <pivotArea dataOnly="0" labelOnly="1" fieldPosition="0">
        <references count="2">
          <reference field="0" count="1" selected="0">
            <x v="25"/>
          </reference>
          <reference field="4" count="1">
            <x v="177"/>
          </reference>
        </references>
      </pivotArea>
    </format>
    <format dxfId="15132">
      <pivotArea dataOnly="0" labelOnly="1" fieldPosition="0">
        <references count="2">
          <reference field="0" count="1" selected="0">
            <x v="26"/>
          </reference>
          <reference field="4" count="1">
            <x v="5"/>
          </reference>
        </references>
      </pivotArea>
    </format>
    <format dxfId="15131">
      <pivotArea dataOnly="0" labelOnly="1" fieldPosition="0">
        <references count="2">
          <reference field="0" count="1" selected="0">
            <x v="27"/>
          </reference>
          <reference field="4" count="1">
            <x v="83"/>
          </reference>
        </references>
      </pivotArea>
    </format>
    <format dxfId="15130">
      <pivotArea dataOnly="0" labelOnly="1" fieldPosition="0">
        <references count="2">
          <reference field="0" count="1" selected="0">
            <x v="28"/>
          </reference>
          <reference field="4" count="1">
            <x v="13"/>
          </reference>
        </references>
      </pivotArea>
    </format>
    <format dxfId="15129">
      <pivotArea dataOnly="0" labelOnly="1" fieldPosition="0">
        <references count="2">
          <reference field="0" count="1" selected="0">
            <x v="29"/>
          </reference>
          <reference field="4" count="1">
            <x v="21"/>
          </reference>
        </references>
      </pivotArea>
    </format>
    <format dxfId="15128">
      <pivotArea dataOnly="0" labelOnly="1" fieldPosition="0">
        <references count="2">
          <reference field="0" count="1" selected="0">
            <x v="30"/>
          </reference>
          <reference field="4" count="1">
            <x v="97"/>
          </reference>
        </references>
      </pivotArea>
    </format>
    <format dxfId="15127">
      <pivotArea dataOnly="0" labelOnly="1" fieldPosition="0">
        <references count="2">
          <reference field="0" count="1" selected="0">
            <x v="31"/>
          </reference>
          <reference field="4" count="1">
            <x v="61"/>
          </reference>
        </references>
      </pivotArea>
    </format>
    <format dxfId="15126">
      <pivotArea dataOnly="0" labelOnly="1" fieldPosition="0">
        <references count="2">
          <reference field="0" count="1" selected="0">
            <x v="32"/>
          </reference>
          <reference field="4" count="1">
            <x v="7"/>
          </reference>
        </references>
      </pivotArea>
    </format>
    <format dxfId="15125">
      <pivotArea dataOnly="0" labelOnly="1" fieldPosition="0">
        <references count="2">
          <reference field="0" count="1" selected="0">
            <x v="33"/>
          </reference>
          <reference field="4" count="1">
            <x v="11"/>
          </reference>
        </references>
      </pivotArea>
    </format>
    <format dxfId="15124">
      <pivotArea dataOnly="0" labelOnly="1" fieldPosition="0">
        <references count="2">
          <reference field="0" count="1" selected="0">
            <x v="34"/>
          </reference>
          <reference field="4" count="1">
            <x v="14"/>
          </reference>
        </references>
      </pivotArea>
    </format>
    <format dxfId="15123">
      <pivotArea dataOnly="0" labelOnly="1" fieldPosition="0">
        <references count="2">
          <reference field="0" count="1" selected="0">
            <x v="35"/>
          </reference>
          <reference field="4" count="1">
            <x v="21"/>
          </reference>
        </references>
      </pivotArea>
    </format>
    <format dxfId="15122">
      <pivotArea dataOnly="0" labelOnly="1" fieldPosition="0">
        <references count="2">
          <reference field="0" count="1" selected="0">
            <x v="36"/>
          </reference>
          <reference field="4" count="1">
            <x v="27"/>
          </reference>
        </references>
      </pivotArea>
    </format>
    <format dxfId="15121">
      <pivotArea dataOnly="0" labelOnly="1" fieldPosition="0">
        <references count="2">
          <reference field="0" count="1" selected="0">
            <x v="37"/>
          </reference>
          <reference field="4" count="1">
            <x v="39"/>
          </reference>
        </references>
      </pivotArea>
    </format>
    <format dxfId="15120">
      <pivotArea dataOnly="0" labelOnly="1" fieldPosition="0">
        <references count="2">
          <reference field="0" count="1" selected="0">
            <x v="38"/>
          </reference>
          <reference field="4" count="1">
            <x v="45"/>
          </reference>
        </references>
      </pivotArea>
    </format>
    <format dxfId="15119">
      <pivotArea dataOnly="0" labelOnly="1" fieldPosition="0">
        <references count="2">
          <reference field="0" count="1" selected="0">
            <x v="39"/>
          </reference>
          <reference field="4" count="1">
            <x v="66"/>
          </reference>
        </references>
      </pivotArea>
    </format>
    <format dxfId="15118">
      <pivotArea dataOnly="0" labelOnly="1" fieldPosition="0">
        <references count="2">
          <reference field="0" count="1" selected="0">
            <x v="40"/>
          </reference>
          <reference field="4" count="1">
            <x v="100"/>
          </reference>
        </references>
      </pivotArea>
    </format>
    <format dxfId="15117">
      <pivotArea dataOnly="0" labelOnly="1" fieldPosition="0">
        <references count="2">
          <reference field="0" count="1" selected="0">
            <x v="41"/>
          </reference>
          <reference field="4" count="1">
            <x v="162"/>
          </reference>
        </references>
      </pivotArea>
    </format>
    <format dxfId="15116">
      <pivotArea dataOnly="0" labelOnly="1" fieldPosition="0">
        <references count="2">
          <reference field="0" count="1" selected="0">
            <x v="42"/>
          </reference>
          <reference field="4" count="1">
            <x v="8"/>
          </reference>
        </references>
      </pivotArea>
    </format>
    <format dxfId="15115">
      <pivotArea dataOnly="0" labelOnly="1" fieldPosition="0">
        <references count="2">
          <reference field="0" count="1" selected="0">
            <x v="43"/>
          </reference>
          <reference field="4" count="1">
            <x v="10"/>
          </reference>
        </references>
      </pivotArea>
    </format>
    <format dxfId="15114">
      <pivotArea dataOnly="0" labelOnly="1" fieldPosition="0">
        <references count="2">
          <reference field="0" count="1" selected="0">
            <x v="44"/>
          </reference>
          <reference field="4" count="1">
            <x v="12"/>
          </reference>
        </references>
      </pivotArea>
    </format>
    <format dxfId="15113">
      <pivotArea dataOnly="0" labelOnly="1" fieldPosition="0">
        <references count="2">
          <reference field="0" count="1" selected="0">
            <x v="45"/>
          </reference>
          <reference field="4" count="1">
            <x v="16"/>
          </reference>
        </references>
      </pivotArea>
    </format>
    <format dxfId="15112">
      <pivotArea dataOnly="0" labelOnly="1" fieldPosition="0">
        <references count="2">
          <reference field="0" count="1" selected="0">
            <x v="46"/>
          </reference>
          <reference field="4" count="1">
            <x v="17"/>
          </reference>
        </references>
      </pivotArea>
    </format>
    <format dxfId="15111">
      <pivotArea dataOnly="0" labelOnly="1" fieldPosition="0">
        <references count="2">
          <reference field="0" count="1" selected="0">
            <x v="47"/>
          </reference>
          <reference field="4" count="1">
            <x v="19"/>
          </reference>
        </references>
      </pivotArea>
    </format>
    <format dxfId="15110">
      <pivotArea dataOnly="0" labelOnly="1" fieldPosition="0">
        <references count="2">
          <reference field="0" count="1" selected="0">
            <x v="48"/>
          </reference>
          <reference field="4" count="1">
            <x v="20"/>
          </reference>
        </references>
      </pivotArea>
    </format>
    <format dxfId="15109">
      <pivotArea dataOnly="0" labelOnly="1" fieldPosition="0">
        <references count="2">
          <reference field="0" count="1" selected="0">
            <x v="49"/>
          </reference>
          <reference field="4" count="1">
            <x v="21"/>
          </reference>
        </references>
      </pivotArea>
    </format>
    <format dxfId="15108">
      <pivotArea dataOnly="0" labelOnly="1" fieldPosition="0">
        <references count="2">
          <reference field="0" count="1" selected="0">
            <x v="52"/>
          </reference>
          <reference field="4" count="1">
            <x v="23"/>
          </reference>
        </references>
      </pivotArea>
    </format>
    <format dxfId="15107">
      <pivotArea dataOnly="0" labelOnly="1" fieldPosition="0">
        <references count="2">
          <reference field="0" count="1" selected="0">
            <x v="53"/>
          </reference>
          <reference field="4" count="1">
            <x v="28"/>
          </reference>
        </references>
      </pivotArea>
    </format>
    <format dxfId="15106">
      <pivotArea dataOnly="0" labelOnly="1" fieldPosition="0">
        <references count="2">
          <reference field="0" count="1" selected="0">
            <x v="54"/>
          </reference>
          <reference field="4" count="1">
            <x v="29"/>
          </reference>
        </references>
      </pivotArea>
    </format>
    <format dxfId="15105">
      <pivotArea dataOnly="0" labelOnly="1" fieldPosition="0">
        <references count="2">
          <reference field="0" count="1" selected="0">
            <x v="55"/>
          </reference>
          <reference field="4" count="1">
            <x v="33"/>
          </reference>
        </references>
      </pivotArea>
    </format>
    <format dxfId="15104">
      <pivotArea dataOnly="0" labelOnly="1" fieldPosition="0">
        <references count="2">
          <reference field="0" count="1" selected="0">
            <x v="56"/>
          </reference>
          <reference field="4" count="1">
            <x v="34"/>
          </reference>
        </references>
      </pivotArea>
    </format>
    <format dxfId="15103">
      <pivotArea dataOnly="0" labelOnly="1" fieldPosition="0">
        <references count="2">
          <reference field="0" count="1" selected="0">
            <x v="57"/>
          </reference>
          <reference field="4" count="1">
            <x v="36"/>
          </reference>
        </references>
      </pivotArea>
    </format>
    <format dxfId="15102">
      <pivotArea dataOnly="0" labelOnly="1" fieldPosition="0">
        <references count="2">
          <reference field="0" count="1" selected="0">
            <x v="58"/>
          </reference>
          <reference field="4" count="1">
            <x v="40"/>
          </reference>
        </references>
      </pivotArea>
    </format>
    <format dxfId="15101">
      <pivotArea dataOnly="0" labelOnly="1" fieldPosition="0">
        <references count="2">
          <reference field="0" count="1" selected="0">
            <x v="59"/>
          </reference>
          <reference field="4" count="1">
            <x v="42"/>
          </reference>
        </references>
      </pivotArea>
    </format>
    <format dxfId="15100">
      <pivotArea dataOnly="0" labelOnly="1" fieldPosition="0">
        <references count="2">
          <reference field="0" count="1" selected="0">
            <x v="60"/>
          </reference>
          <reference field="4" count="1">
            <x v="49"/>
          </reference>
        </references>
      </pivotArea>
    </format>
    <format dxfId="15099">
      <pivotArea dataOnly="0" labelOnly="1" fieldPosition="0">
        <references count="2">
          <reference field="0" count="1" selected="0">
            <x v="61"/>
          </reference>
          <reference field="4" count="1">
            <x v="50"/>
          </reference>
        </references>
      </pivotArea>
    </format>
    <format dxfId="15098">
      <pivotArea dataOnly="0" labelOnly="1" fieldPosition="0">
        <references count="2">
          <reference field="0" count="1" selected="0">
            <x v="62"/>
          </reference>
          <reference field="4" count="1">
            <x v="51"/>
          </reference>
        </references>
      </pivotArea>
    </format>
    <format dxfId="15097">
      <pivotArea dataOnly="0" labelOnly="1" fieldPosition="0">
        <references count="2">
          <reference field="0" count="1" selected="0">
            <x v="63"/>
          </reference>
          <reference field="4" count="1">
            <x v="54"/>
          </reference>
        </references>
      </pivotArea>
    </format>
    <format dxfId="15096">
      <pivotArea dataOnly="0" labelOnly="1" fieldPosition="0">
        <references count="2">
          <reference field="0" count="1" selected="0">
            <x v="64"/>
          </reference>
          <reference field="4" count="1">
            <x v="65"/>
          </reference>
        </references>
      </pivotArea>
    </format>
    <format dxfId="15095">
      <pivotArea dataOnly="0" labelOnly="1" fieldPosition="0">
        <references count="2">
          <reference field="0" count="1" selected="0">
            <x v="65"/>
          </reference>
          <reference field="4" count="1">
            <x v="67"/>
          </reference>
        </references>
      </pivotArea>
    </format>
    <format dxfId="15094">
      <pivotArea dataOnly="0" labelOnly="1" fieldPosition="0">
        <references count="2">
          <reference field="0" count="1" selected="0">
            <x v="66"/>
          </reference>
          <reference field="4" count="1">
            <x v="68"/>
          </reference>
        </references>
      </pivotArea>
    </format>
    <format dxfId="15093">
      <pivotArea dataOnly="0" labelOnly="1" fieldPosition="0">
        <references count="2">
          <reference field="0" count="1" selected="0">
            <x v="67"/>
          </reference>
          <reference field="4" count="1">
            <x v="69"/>
          </reference>
        </references>
      </pivotArea>
    </format>
    <format dxfId="15092">
      <pivotArea dataOnly="0" labelOnly="1" fieldPosition="0">
        <references count="2">
          <reference field="0" count="1" selected="0">
            <x v="68"/>
          </reference>
          <reference field="4" count="1">
            <x v="76"/>
          </reference>
        </references>
      </pivotArea>
    </format>
    <format dxfId="15091">
      <pivotArea dataOnly="0" labelOnly="1" fieldPosition="0">
        <references count="2">
          <reference field="0" count="1" selected="0">
            <x v="69"/>
          </reference>
          <reference field="4" count="1">
            <x v="79"/>
          </reference>
        </references>
      </pivotArea>
    </format>
    <format dxfId="15090">
      <pivotArea dataOnly="0" labelOnly="1" fieldPosition="0">
        <references count="2">
          <reference field="0" count="1" selected="0">
            <x v="70"/>
          </reference>
          <reference field="4" count="1">
            <x v="82"/>
          </reference>
        </references>
      </pivotArea>
    </format>
    <format dxfId="15089">
      <pivotArea dataOnly="0" labelOnly="1" fieldPosition="0">
        <references count="2">
          <reference field="0" count="1" selected="0">
            <x v="71"/>
          </reference>
          <reference field="4" count="1">
            <x v="97"/>
          </reference>
        </references>
      </pivotArea>
    </format>
    <format dxfId="15088">
      <pivotArea dataOnly="0" labelOnly="1" fieldPosition="0">
        <references count="2">
          <reference field="0" count="1" selected="0">
            <x v="72"/>
          </reference>
          <reference field="4" count="1">
            <x v="98"/>
          </reference>
        </references>
      </pivotArea>
    </format>
    <format dxfId="15087">
      <pivotArea dataOnly="0" labelOnly="1" fieldPosition="0">
        <references count="2">
          <reference field="0" count="1" selected="0">
            <x v="73"/>
          </reference>
          <reference field="4" count="1">
            <x v="99"/>
          </reference>
        </references>
      </pivotArea>
    </format>
    <format dxfId="15086">
      <pivotArea dataOnly="0" labelOnly="1" fieldPosition="0">
        <references count="2">
          <reference field="0" count="1" selected="0">
            <x v="75"/>
          </reference>
          <reference field="4" count="1">
            <x v="101"/>
          </reference>
        </references>
      </pivotArea>
    </format>
    <format dxfId="15085">
      <pivotArea dataOnly="0" labelOnly="1" fieldPosition="0">
        <references count="2">
          <reference field="0" count="1" selected="0">
            <x v="76"/>
          </reference>
          <reference field="4" count="1">
            <x v="103"/>
          </reference>
        </references>
      </pivotArea>
    </format>
    <format dxfId="15084">
      <pivotArea dataOnly="0" labelOnly="1" fieldPosition="0">
        <references count="2">
          <reference field="0" count="1" selected="0">
            <x v="77"/>
          </reference>
          <reference field="4" count="1">
            <x v="106"/>
          </reference>
        </references>
      </pivotArea>
    </format>
    <format dxfId="15083">
      <pivotArea dataOnly="0" labelOnly="1" fieldPosition="0">
        <references count="2">
          <reference field="0" count="1" selected="0">
            <x v="78"/>
          </reference>
          <reference field="4" count="1">
            <x v="108"/>
          </reference>
        </references>
      </pivotArea>
    </format>
    <format dxfId="15082">
      <pivotArea dataOnly="0" labelOnly="1" fieldPosition="0">
        <references count="2">
          <reference field="0" count="1" selected="0">
            <x v="79"/>
          </reference>
          <reference field="4" count="1">
            <x v="110"/>
          </reference>
        </references>
      </pivotArea>
    </format>
    <format dxfId="15081">
      <pivotArea dataOnly="0" labelOnly="1" fieldPosition="0">
        <references count="2">
          <reference field="0" count="1" selected="0">
            <x v="80"/>
          </reference>
          <reference field="4" count="1">
            <x v="111"/>
          </reference>
        </references>
      </pivotArea>
    </format>
    <format dxfId="15080">
      <pivotArea dataOnly="0" labelOnly="1" fieldPosition="0">
        <references count="2">
          <reference field="0" count="1" selected="0">
            <x v="81"/>
          </reference>
          <reference field="4" count="1">
            <x v="113"/>
          </reference>
        </references>
      </pivotArea>
    </format>
    <format dxfId="15079">
      <pivotArea dataOnly="0" labelOnly="1" fieldPosition="0">
        <references count="2">
          <reference field="0" count="1" selected="0">
            <x v="82"/>
          </reference>
          <reference field="4" count="1">
            <x v="114"/>
          </reference>
        </references>
      </pivotArea>
    </format>
    <format dxfId="15078">
      <pivotArea dataOnly="0" labelOnly="1" fieldPosition="0">
        <references count="2">
          <reference field="0" count="1" selected="0">
            <x v="83"/>
          </reference>
          <reference field="4" count="1">
            <x v="115"/>
          </reference>
        </references>
      </pivotArea>
    </format>
    <format dxfId="15077">
      <pivotArea dataOnly="0" labelOnly="1" fieldPosition="0">
        <references count="2">
          <reference field="0" count="1" selected="0">
            <x v="84"/>
          </reference>
          <reference field="4" count="1">
            <x v="129"/>
          </reference>
        </references>
      </pivotArea>
    </format>
    <format dxfId="15076">
      <pivotArea dataOnly="0" labelOnly="1" fieldPosition="0">
        <references count="2">
          <reference field="0" count="1" selected="0">
            <x v="85"/>
          </reference>
          <reference field="4" count="1">
            <x v="130"/>
          </reference>
        </references>
      </pivotArea>
    </format>
    <format dxfId="15075">
      <pivotArea dataOnly="0" labelOnly="1" fieldPosition="0">
        <references count="2">
          <reference field="0" count="1" selected="0">
            <x v="86"/>
          </reference>
          <reference field="4" count="1">
            <x v="131"/>
          </reference>
        </references>
      </pivotArea>
    </format>
    <format dxfId="15074">
      <pivotArea dataOnly="0" labelOnly="1" fieldPosition="0">
        <references count="2">
          <reference field="0" count="1" selected="0">
            <x v="87"/>
          </reference>
          <reference field="4" count="1">
            <x v="134"/>
          </reference>
        </references>
      </pivotArea>
    </format>
    <format dxfId="15073">
      <pivotArea dataOnly="0" labelOnly="1" fieldPosition="0">
        <references count="2">
          <reference field="0" count="1" selected="0">
            <x v="88"/>
          </reference>
          <reference field="4" count="1">
            <x v="138"/>
          </reference>
        </references>
      </pivotArea>
    </format>
    <format dxfId="15072">
      <pivotArea dataOnly="0" labelOnly="1" fieldPosition="0">
        <references count="2">
          <reference field="0" count="1" selected="0">
            <x v="89"/>
          </reference>
          <reference field="4" count="1">
            <x v="139"/>
          </reference>
        </references>
      </pivotArea>
    </format>
    <format dxfId="15071">
      <pivotArea dataOnly="0" labelOnly="1" fieldPosition="0">
        <references count="2">
          <reference field="0" count="1" selected="0">
            <x v="90"/>
          </reference>
          <reference field="4" count="1">
            <x v="144"/>
          </reference>
        </references>
      </pivotArea>
    </format>
    <format dxfId="15070">
      <pivotArea dataOnly="0" labelOnly="1" fieldPosition="0">
        <references count="2">
          <reference field="0" count="1" selected="0">
            <x v="91"/>
          </reference>
          <reference field="4" count="1">
            <x v="145"/>
          </reference>
        </references>
      </pivotArea>
    </format>
    <format dxfId="15069">
      <pivotArea dataOnly="0" labelOnly="1" fieldPosition="0">
        <references count="2">
          <reference field="0" count="1" selected="0">
            <x v="92"/>
          </reference>
          <reference field="4" count="1">
            <x v="146"/>
          </reference>
        </references>
      </pivotArea>
    </format>
    <format dxfId="15068">
      <pivotArea dataOnly="0" labelOnly="1" fieldPosition="0">
        <references count="2">
          <reference field="0" count="1" selected="0">
            <x v="93"/>
          </reference>
          <reference field="4" count="1">
            <x v="147"/>
          </reference>
        </references>
      </pivotArea>
    </format>
    <format dxfId="15067">
      <pivotArea dataOnly="0" labelOnly="1" fieldPosition="0">
        <references count="2">
          <reference field="0" count="1" selected="0">
            <x v="94"/>
          </reference>
          <reference field="4" count="1">
            <x v="149"/>
          </reference>
        </references>
      </pivotArea>
    </format>
    <format dxfId="15066">
      <pivotArea dataOnly="0" labelOnly="1" fieldPosition="0">
        <references count="2">
          <reference field="0" count="1" selected="0">
            <x v="95"/>
          </reference>
          <reference field="4" count="1">
            <x v="150"/>
          </reference>
        </references>
      </pivotArea>
    </format>
    <format dxfId="15065">
      <pivotArea dataOnly="0" labelOnly="1" fieldPosition="0">
        <references count="2">
          <reference field="0" count="1" selected="0">
            <x v="98"/>
          </reference>
          <reference field="4" count="1">
            <x v="151"/>
          </reference>
        </references>
      </pivotArea>
    </format>
    <format dxfId="15064">
      <pivotArea dataOnly="0" labelOnly="1" fieldPosition="0">
        <references count="2">
          <reference field="0" count="1" selected="0">
            <x v="99"/>
          </reference>
          <reference field="4" count="1">
            <x v="152"/>
          </reference>
        </references>
      </pivotArea>
    </format>
    <format dxfId="15063">
      <pivotArea dataOnly="0" labelOnly="1" fieldPosition="0">
        <references count="2">
          <reference field="0" count="1" selected="0">
            <x v="100"/>
          </reference>
          <reference field="4" count="1">
            <x v="156"/>
          </reference>
        </references>
      </pivotArea>
    </format>
    <format dxfId="15062">
      <pivotArea dataOnly="0" labelOnly="1" fieldPosition="0">
        <references count="2">
          <reference field="0" count="1" selected="0">
            <x v="103"/>
          </reference>
          <reference field="4" count="1">
            <x v="157"/>
          </reference>
        </references>
      </pivotArea>
    </format>
    <format dxfId="15061">
      <pivotArea dataOnly="0" labelOnly="1" fieldPosition="0">
        <references count="2">
          <reference field="0" count="1" selected="0">
            <x v="104"/>
          </reference>
          <reference field="4" count="1">
            <x v="159"/>
          </reference>
        </references>
      </pivotArea>
    </format>
    <format dxfId="15060">
      <pivotArea dataOnly="0" labelOnly="1" fieldPosition="0">
        <references count="2">
          <reference field="0" count="1" selected="0">
            <x v="106"/>
          </reference>
          <reference field="4" count="1">
            <x v="162"/>
          </reference>
        </references>
      </pivotArea>
    </format>
    <format dxfId="15059">
      <pivotArea dataOnly="0" labelOnly="1" fieldPosition="0">
        <references count="2">
          <reference field="0" count="1" selected="0">
            <x v="107"/>
          </reference>
          <reference field="4" count="1">
            <x v="25"/>
          </reference>
        </references>
      </pivotArea>
    </format>
    <format dxfId="15058">
      <pivotArea dataOnly="0" labelOnly="1" fieldPosition="0">
        <references count="2">
          <reference field="0" count="1" selected="0">
            <x v="108"/>
          </reference>
          <reference field="4" count="1">
            <x v="30"/>
          </reference>
        </references>
      </pivotArea>
    </format>
    <format dxfId="15057">
      <pivotArea dataOnly="0" labelOnly="1" fieldPosition="0">
        <references count="2">
          <reference field="0" count="1" selected="0">
            <x v="109"/>
          </reference>
          <reference field="4" count="1">
            <x v="31"/>
          </reference>
        </references>
      </pivotArea>
    </format>
    <format dxfId="15056">
      <pivotArea dataOnly="0" labelOnly="1" fieldPosition="0">
        <references count="2">
          <reference field="0" count="1" selected="0">
            <x v="110"/>
          </reference>
          <reference field="4" count="1">
            <x v="35"/>
          </reference>
        </references>
      </pivotArea>
    </format>
    <format dxfId="15055">
      <pivotArea dataOnly="0" labelOnly="1" fieldPosition="0">
        <references count="2">
          <reference field="0" count="1" selected="0">
            <x v="111"/>
          </reference>
          <reference field="4" count="1">
            <x v="41"/>
          </reference>
        </references>
      </pivotArea>
    </format>
    <format dxfId="15054">
      <pivotArea dataOnly="0" labelOnly="1" fieldPosition="0">
        <references count="2">
          <reference field="0" count="1" selected="0">
            <x v="112"/>
          </reference>
          <reference field="4" count="1">
            <x v="46"/>
          </reference>
        </references>
      </pivotArea>
    </format>
    <format dxfId="15053">
      <pivotArea dataOnly="0" labelOnly="1" fieldPosition="0">
        <references count="2">
          <reference field="0" count="1" selected="0">
            <x v="113"/>
          </reference>
          <reference field="4" count="1">
            <x v="52"/>
          </reference>
        </references>
      </pivotArea>
    </format>
    <format dxfId="15052">
      <pivotArea dataOnly="0" labelOnly="1" fieldPosition="0">
        <references count="2">
          <reference field="0" count="1" selected="0">
            <x v="114"/>
          </reference>
          <reference field="4" count="1">
            <x v="53"/>
          </reference>
        </references>
      </pivotArea>
    </format>
    <format dxfId="15051">
      <pivotArea dataOnly="0" labelOnly="1" fieldPosition="0">
        <references count="2">
          <reference field="0" count="1" selected="0">
            <x v="115"/>
          </reference>
          <reference field="4" count="1">
            <x v="60"/>
          </reference>
        </references>
      </pivotArea>
    </format>
    <format dxfId="15050">
      <pivotArea dataOnly="0" labelOnly="1" fieldPosition="0">
        <references count="2">
          <reference field="0" count="1" selected="0">
            <x v="116"/>
          </reference>
          <reference field="4" count="1">
            <x v="105"/>
          </reference>
        </references>
      </pivotArea>
    </format>
    <format dxfId="15049">
      <pivotArea dataOnly="0" labelOnly="1" fieldPosition="0">
        <references count="2">
          <reference field="0" count="1" selected="0">
            <x v="117"/>
          </reference>
          <reference field="4" count="1">
            <x v="32"/>
          </reference>
        </references>
      </pivotArea>
    </format>
    <format dxfId="15048">
      <pivotArea dataOnly="0" labelOnly="1" fieldPosition="0">
        <references count="2">
          <reference field="0" count="1" selected="0">
            <x v="118"/>
          </reference>
          <reference field="4" count="1">
            <x v="43"/>
          </reference>
        </references>
      </pivotArea>
    </format>
    <format dxfId="15047">
      <pivotArea dataOnly="0" labelOnly="1" fieldPosition="0">
        <references count="2">
          <reference field="0" count="1" selected="0">
            <x v="119"/>
          </reference>
          <reference field="4" count="1">
            <x v="80"/>
          </reference>
        </references>
      </pivotArea>
    </format>
    <format dxfId="15046">
      <pivotArea dataOnly="0" labelOnly="1" fieldPosition="0">
        <references count="2">
          <reference field="0" count="1" selected="0">
            <x v="120"/>
          </reference>
          <reference field="4" count="1">
            <x v="81"/>
          </reference>
        </references>
      </pivotArea>
    </format>
    <format dxfId="15045">
      <pivotArea dataOnly="0" labelOnly="1" fieldPosition="0">
        <references count="2">
          <reference field="0" count="1" selected="0">
            <x v="121"/>
          </reference>
          <reference field="4" count="1">
            <x v="106"/>
          </reference>
        </references>
      </pivotArea>
    </format>
    <format dxfId="15044">
      <pivotArea dataOnly="0" labelOnly="1" fieldPosition="0">
        <references count="2">
          <reference field="0" count="1" selected="0">
            <x v="122"/>
          </reference>
          <reference field="4" count="1">
            <x v="113"/>
          </reference>
        </references>
      </pivotArea>
    </format>
    <format dxfId="15043">
      <pivotArea dataOnly="0" labelOnly="1" fieldPosition="0">
        <references count="2">
          <reference field="0" count="1" selected="0">
            <x v="123"/>
          </reference>
          <reference field="4" count="1">
            <x v="163"/>
          </reference>
        </references>
      </pivotArea>
    </format>
    <format dxfId="15042">
      <pivotArea dataOnly="0" labelOnly="1" fieldPosition="0">
        <references count="2">
          <reference field="0" count="1" selected="0">
            <x v="125"/>
          </reference>
          <reference field="4" count="1">
            <x v="165"/>
          </reference>
        </references>
      </pivotArea>
    </format>
    <format dxfId="15041">
      <pivotArea dataOnly="0" labelOnly="1" fieldPosition="0">
        <references count="2">
          <reference field="0" count="1" selected="0">
            <x v="126"/>
          </reference>
          <reference field="4" count="1">
            <x v="166"/>
          </reference>
        </references>
      </pivotArea>
    </format>
    <format dxfId="15040">
      <pivotArea dataOnly="0" labelOnly="1" fieldPosition="0">
        <references count="2">
          <reference field="0" count="1" selected="0">
            <x v="129"/>
          </reference>
          <reference field="4" count="1">
            <x v="167"/>
          </reference>
        </references>
      </pivotArea>
    </format>
    <format dxfId="15039">
      <pivotArea dataOnly="0" labelOnly="1" fieldPosition="0">
        <references count="2">
          <reference field="0" count="1" selected="0">
            <x v="130"/>
          </reference>
          <reference field="4" count="1">
            <x v="168"/>
          </reference>
        </references>
      </pivotArea>
    </format>
    <format dxfId="15038">
      <pivotArea dataOnly="0" labelOnly="1" fieldPosition="0">
        <references count="2">
          <reference field="0" count="1" selected="0">
            <x v="132"/>
          </reference>
          <reference field="4" count="1">
            <x v="169"/>
          </reference>
        </references>
      </pivotArea>
    </format>
    <format dxfId="15037">
      <pivotArea dataOnly="0" labelOnly="1" fieldPosition="0">
        <references count="2">
          <reference field="0" count="1" selected="0">
            <x v="133"/>
          </reference>
          <reference field="4" count="1">
            <x v="171"/>
          </reference>
        </references>
      </pivotArea>
    </format>
    <format dxfId="15036">
      <pivotArea dataOnly="0" labelOnly="1" fieldPosition="0">
        <references count="2">
          <reference field="0" count="1" selected="0">
            <x v="135"/>
          </reference>
          <reference field="4" count="1">
            <x v="172"/>
          </reference>
        </references>
      </pivotArea>
    </format>
    <format dxfId="15035">
      <pivotArea dataOnly="0" labelOnly="1" fieldPosition="0">
        <references count="2">
          <reference field="0" count="1" selected="0">
            <x v="138"/>
          </reference>
          <reference field="4" count="1">
            <x v="173"/>
          </reference>
        </references>
      </pivotArea>
    </format>
    <format dxfId="15034">
      <pivotArea dataOnly="0" labelOnly="1" fieldPosition="0">
        <references count="2">
          <reference field="0" count="1" selected="0">
            <x v="139"/>
          </reference>
          <reference field="4" count="1">
            <x v="176"/>
          </reference>
        </references>
      </pivotArea>
    </format>
    <format dxfId="15033">
      <pivotArea dataOnly="0" labelOnly="1" fieldPosition="0">
        <references count="2">
          <reference field="0" count="1" selected="0">
            <x v="140"/>
          </reference>
          <reference field="4" count="1">
            <x v="177"/>
          </reference>
        </references>
      </pivotArea>
    </format>
    <format dxfId="15032">
      <pivotArea dataOnly="0" labelOnly="1" fieldPosition="0">
        <references count="2">
          <reference field="0" count="1" selected="0">
            <x v="141"/>
          </reference>
          <reference field="4" count="1">
            <x v="178"/>
          </reference>
        </references>
      </pivotArea>
    </format>
    <format dxfId="15031">
      <pivotArea dataOnly="0" labelOnly="1" fieldPosition="0">
        <references count="2">
          <reference field="0" count="1" selected="0">
            <x v="143"/>
          </reference>
          <reference field="4" count="1">
            <x v="180"/>
          </reference>
        </references>
      </pivotArea>
    </format>
    <format dxfId="15030">
      <pivotArea dataOnly="0" labelOnly="1" fieldPosition="0">
        <references count="2">
          <reference field="0" count="1" selected="0">
            <x v="144"/>
          </reference>
          <reference field="4" count="1">
            <x v="181"/>
          </reference>
        </references>
      </pivotArea>
    </format>
    <format dxfId="15029">
      <pivotArea dataOnly="0" labelOnly="1" fieldPosition="0">
        <references count="2">
          <reference field="0" count="1" selected="0">
            <x v="147"/>
          </reference>
          <reference field="4" count="1">
            <x v="182"/>
          </reference>
        </references>
      </pivotArea>
    </format>
    <format dxfId="15028">
      <pivotArea dataOnly="0" labelOnly="1" fieldPosition="0">
        <references count="2">
          <reference field="0" count="1" selected="0">
            <x v="148"/>
          </reference>
          <reference field="4" count="1">
            <x v="183"/>
          </reference>
        </references>
      </pivotArea>
    </format>
    <format dxfId="15027">
      <pivotArea dataOnly="0" labelOnly="1" fieldPosition="0">
        <references count="2">
          <reference field="0" count="1" selected="0">
            <x v="149"/>
          </reference>
          <reference field="4" count="1">
            <x v="185"/>
          </reference>
        </references>
      </pivotArea>
    </format>
    <format dxfId="15026">
      <pivotArea dataOnly="0" labelOnly="1" fieldPosition="0">
        <references count="2">
          <reference field="0" count="1" selected="0">
            <x v="150"/>
          </reference>
          <reference field="4" count="1">
            <x v="195"/>
          </reference>
        </references>
      </pivotArea>
    </format>
    <format dxfId="15025">
      <pivotArea dataOnly="0" labelOnly="1" fieldPosition="0">
        <references count="2">
          <reference field="0" count="1" selected="0">
            <x v="154"/>
          </reference>
          <reference field="4" count="1">
            <x v="196"/>
          </reference>
        </references>
      </pivotArea>
    </format>
    <format dxfId="15024">
      <pivotArea dataOnly="0" labelOnly="1" fieldPosition="0">
        <references count="2">
          <reference field="0" count="1" selected="0">
            <x v="157"/>
          </reference>
          <reference field="4" count="1">
            <x v="199"/>
          </reference>
        </references>
      </pivotArea>
    </format>
    <format dxfId="15023">
      <pivotArea dataOnly="0" labelOnly="1" fieldPosition="0">
        <references count="2">
          <reference field="0" count="1" selected="0">
            <x v="158"/>
          </reference>
          <reference field="4" count="1">
            <x v="201"/>
          </reference>
        </references>
      </pivotArea>
    </format>
    <format dxfId="15022">
      <pivotArea dataOnly="0" labelOnly="1" fieldPosition="0">
        <references count="2">
          <reference field="0" count="1" selected="0">
            <x v="159"/>
          </reference>
          <reference field="4" count="1">
            <x v="225"/>
          </reference>
        </references>
      </pivotArea>
    </format>
    <format dxfId="15021">
      <pivotArea dataOnly="0" labelOnly="1" fieldPosition="0">
        <references count="2">
          <reference field="0" count="1" selected="0">
            <x v="160"/>
          </reference>
          <reference field="4" count="1">
            <x v="237"/>
          </reference>
        </references>
      </pivotArea>
    </format>
    <format dxfId="15020">
      <pivotArea dataOnly="0" labelOnly="1" fieldPosition="0">
        <references count="2">
          <reference field="0" count="1" selected="0">
            <x v="161"/>
          </reference>
          <reference field="4" count="1">
            <x v="239"/>
          </reference>
        </references>
      </pivotArea>
    </format>
    <format dxfId="15019">
      <pivotArea dataOnly="0" labelOnly="1" fieldPosition="0">
        <references count="2">
          <reference field="0" count="1" selected="0">
            <x v="162"/>
          </reference>
          <reference field="4" count="1">
            <x v="169"/>
          </reference>
        </references>
      </pivotArea>
    </format>
    <format dxfId="15018">
      <pivotArea dataOnly="0" labelOnly="1" fieldPosition="0">
        <references count="2">
          <reference field="0" count="1" selected="0">
            <x v="163"/>
          </reference>
          <reference field="4" count="1">
            <x v="9"/>
          </reference>
        </references>
      </pivotArea>
    </format>
    <format dxfId="15017">
      <pivotArea dataOnly="0" labelOnly="1" fieldPosition="0">
        <references count="2">
          <reference field="0" count="1" selected="0">
            <x v="164"/>
          </reference>
          <reference field="4" count="1">
            <x v="15"/>
          </reference>
        </references>
      </pivotArea>
    </format>
    <format dxfId="15016">
      <pivotArea dataOnly="0" labelOnly="1" fieldPosition="0">
        <references count="2">
          <reference field="0" count="1" selected="0">
            <x v="165"/>
          </reference>
          <reference field="4" count="1">
            <x v="24"/>
          </reference>
        </references>
      </pivotArea>
    </format>
    <format dxfId="15015">
      <pivotArea dataOnly="0" labelOnly="1" fieldPosition="0">
        <references count="2">
          <reference field="0" count="1" selected="0">
            <x v="166"/>
          </reference>
          <reference field="4" count="1">
            <x v="26"/>
          </reference>
        </references>
      </pivotArea>
    </format>
    <format dxfId="15014">
      <pivotArea dataOnly="0" labelOnly="1" fieldPosition="0">
        <references count="2">
          <reference field="0" count="1" selected="0">
            <x v="167"/>
          </reference>
          <reference field="4" count="1">
            <x v="37"/>
          </reference>
        </references>
      </pivotArea>
    </format>
    <format dxfId="15013">
      <pivotArea dataOnly="0" labelOnly="1" fieldPosition="0">
        <references count="2">
          <reference field="0" count="1" selected="0">
            <x v="168"/>
          </reference>
          <reference field="4" count="1">
            <x v="38"/>
          </reference>
        </references>
      </pivotArea>
    </format>
    <format dxfId="15012">
      <pivotArea dataOnly="0" labelOnly="1" fieldPosition="0">
        <references count="2">
          <reference field="0" count="1" selected="0">
            <x v="169"/>
          </reference>
          <reference field="4" count="1">
            <x v="77"/>
          </reference>
        </references>
      </pivotArea>
    </format>
    <format dxfId="15011">
      <pivotArea dataOnly="0" labelOnly="1" fieldPosition="0">
        <references count="2">
          <reference field="0" count="1" selected="0">
            <x v="170"/>
          </reference>
          <reference field="4" count="1">
            <x v="96"/>
          </reference>
        </references>
      </pivotArea>
    </format>
    <format dxfId="15010">
      <pivotArea dataOnly="0" labelOnly="1" fieldPosition="0">
        <references count="2">
          <reference field="0" count="1" selected="0">
            <x v="172"/>
          </reference>
          <reference field="4" count="1">
            <x v="99"/>
          </reference>
        </references>
      </pivotArea>
    </format>
    <format dxfId="15009">
      <pivotArea dataOnly="0" labelOnly="1" fieldPosition="0">
        <references count="2">
          <reference field="0" count="1" selected="0">
            <x v="173"/>
          </reference>
          <reference field="4" count="1">
            <x v="101"/>
          </reference>
        </references>
      </pivotArea>
    </format>
    <format dxfId="15008">
      <pivotArea dataOnly="0" labelOnly="1" fieldPosition="0">
        <references count="2">
          <reference field="0" count="1" selected="0">
            <x v="175"/>
          </reference>
          <reference field="4" count="1">
            <x v="104"/>
          </reference>
        </references>
      </pivotArea>
    </format>
    <format dxfId="15007">
      <pivotArea dataOnly="0" labelOnly="1" fieldPosition="0">
        <references count="2">
          <reference field="0" count="1" selected="0">
            <x v="176"/>
          </reference>
          <reference field="4" count="1">
            <x v="106"/>
          </reference>
        </references>
      </pivotArea>
    </format>
    <format dxfId="15006">
      <pivotArea dataOnly="0" labelOnly="1" fieldPosition="0">
        <references count="2">
          <reference field="0" count="1" selected="0">
            <x v="177"/>
          </reference>
          <reference field="4" count="1">
            <x v="107"/>
          </reference>
        </references>
      </pivotArea>
    </format>
    <format dxfId="15005">
      <pivotArea dataOnly="0" labelOnly="1" fieldPosition="0">
        <references count="2">
          <reference field="0" count="1" selected="0">
            <x v="178"/>
          </reference>
          <reference field="4" count="1">
            <x v="112"/>
          </reference>
        </references>
      </pivotArea>
    </format>
    <format dxfId="15004">
      <pivotArea dataOnly="0" labelOnly="1" fieldPosition="0">
        <references count="2">
          <reference field="0" count="1" selected="0">
            <x v="179"/>
          </reference>
          <reference field="4" count="1">
            <x v="114"/>
          </reference>
        </references>
      </pivotArea>
    </format>
    <format dxfId="15003">
      <pivotArea dataOnly="0" labelOnly="1" fieldPosition="0">
        <references count="2">
          <reference field="0" count="1" selected="0">
            <x v="180"/>
          </reference>
          <reference field="4" count="1">
            <x v="124"/>
          </reference>
        </references>
      </pivotArea>
    </format>
    <format dxfId="15002">
      <pivotArea dataOnly="0" labelOnly="1" fieldPosition="0">
        <references count="2">
          <reference field="0" count="1" selected="0">
            <x v="182"/>
          </reference>
          <reference field="4" count="1">
            <x v="125"/>
          </reference>
        </references>
      </pivotArea>
    </format>
    <format dxfId="15001">
      <pivotArea dataOnly="0" labelOnly="1" fieldPosition="0">
        <references count="2">
          <reference field="0" count="1" selected="0">
            <x v="183"/>
          </reference>
          <reference field="4" count="1">
            <x v="126"/>
          </reference>
        </references>
      </pivotArea>
    </format>
    <format dxfId="15000">
      <pivotArea dataOnly="0" labelOnly="1" fieldPosition="0">
        <references count="2">
          <reference field="0" count="1" selected="0">
            <x v="185"/>
          </reference>
          <reference field="4" count="1">
            <x v="127"/>
          </reference>
        </references>
      </pivotArea>
    </format>
    <format dxfId="14999">
      <pivotArea dataOnly="0" labelOnly="1" fieldPosition="0">
        <references count="2">
          <reference field="0" count="1" selected="0">
            <x v="186"/>
          </reference>
          <reference field="4" count="1">
            <x v="136"/>
          </reference>
        </references>
      </pivotArea>
    </format>
    <format dxfId="14998">
      <pivotArea dataOnly="0" labelOnly="1" fieldPosition="0">
        <references count="2">
          <reference field="0" count="1" selected="0">
            <x v="187"/>
          </reference>
          <reference field="4" count="1">
            <x v="137"/>
          </reference>
        </references>
      </pivotArea>
    </format>
    <format dxfId="14997">
      <pivotArea dataOnly="0" labelOnly="1" fieldPosition="0">
        <references count="2">
          <reference field="0" count="1" selected="0">
            <x v="189"/>
          </reference>
          <reference field="4" count="1">
            <x v="138"/>
          </reference>
        </references>
      </pivotArea>
    </format>
    <format dxfId="14996">
      <pivotArea dataOnly="0" labelOnly="1" fieldPosition="0">
        <references count="2">
          <reference field="0" count="1" selected="0">
            <x v="190"/>
          </reference>
          <reference field="4" count="1">
            <x v="139"/>
          </reference>
        </references>
      </pivotArea>
    </format>
    <format dxfId="14995">
      <pivotArea dataOnly="0" labelOnly="1" fieldPosition="0">
        <references count="2">
          <reference field="0" count="1" selected="0">
            <x v="192"/>
          </reference>
          <reference field="4" count="1">
            <x v="140"/>
          </reference>
        </references>
      </pivotArea>
    </format>
    <format dxfId="14994">
      <pivotArea dataOnly="0" labelOnly="1" fieldPosition="0">
        <references count="2">
          <reference field="0" count="1" selected="0">
            <x v="193"/>
          </reference>
          <reference field="4" count="1">
            <x v="142"/>
          </reference>
        </references>
      </pivotArea>
    </format>
    <format dxfId="14993">
      <pivotArea dataOnly="0" labelOnly="1" fieldPosition="0">
        <references count="2">
          <reference field="0" count="1" selected="0">
            <x v="195"/>
          </reference>
          <reference field="4" count="1">
            <x v="143"/>
          </reference>
        </references>
      </pivotArea>
    </format>
    <format dxfId="14992">
      <pivotArea dataOnly="0" labelOnly="1" fieldPosition="0">
        <references count="2">
          <reference field="0" count="1" selected="0">
            <x v="197"/>
          </reference>
          <reference field="4" count="1">
            <x v="144"/>
          </reference>
        </references>
      </pivotArea>
    </format>
    <format dxfId="14991">
      <pivotArea dataOnly="0" labelOnly="1" fieldPosition="0">
        <references count="2">
          <reference field="0" count="1" selected="0">
            <x v="198"/>
          </reference>
          <reference field="4" count="1">
            <x v="145"/>
          </reference>
        </references>
      </pivotArea>
    </format>
    <format dxfId="14990">
      <pivotArea dataOnly="0" labelOnly="1" fieldPosition="0">
        <references count="2">
          <reference field="0" count="1" selected="0">
            <x v="200"/>
          </reference>
          <reference field="4" count="1">
            <x v="147"/>
          </reference>
        </references>
      </pivotArea>
    </format>
    <format dxfId="14989">
      <pivotArea dataOnly="0" labelOnly="1" fieldPosition="0">
        <references count="2">
          <reference field="0" count="1" selected="0">
            <x v="203"/>
          </reference>
          <reference field="4" count="1">
            <x v="148"/>
          </reference>
        </references>
      </pivotArea>
    </format>
    <format dxfId="14988">
      <pivotArea dataOnly="0" labelOnly="1" fieldPosition="0">
        <references count="2">
          <reference field="0" count="1" selected="0">
            <x v="205"/>
          </reference>
          <reference field="4" count="1">
            <x v="151"/>
          </reference>
        </references>
      </pivotArea>
    </format>
    <format dxfId="14987">
      <pivotArea dataOnly="0" labelOnly="1" fieldPosition="0">
        <references count="2">
          <reference field="0" count="1" selected="0">
            <x v="206"/>
          </reference>
          <reference field="4" count="1">
            <x v="153"/>
          </reference>
        </references>
      </pivotArea>
    </format>
    <format dxfId="14986">
      <pivotArea dataOnly="0" labelOnly="1" fieldPosition="0">
        <references count="2">
          <reference field="0" count="1" selected="0">
            <x v="207"/>
          </reference>
          <reference field="4" count="1">
            <x v="154"/>
          </reference>
        </references>
      </pivotArea>
    </format>
    <format dxfId="14985">
      <pivotArea dataOnly="0" labelOnly="1" fieldPosition="0">
        <references count="2">
          <reference field="0" count="1" selected="0">
            <x v="209"/>
          </reference>
          <reference field="4" count="1">
            <x v="155"/>
          </reference>
        </references>
      </pivotArea>
    </format>
    <format dxfId="14984">
      <pivotArea dataOnly="0" labelOnly="1" fieldPosition="0">
        <references count="2">
          <reference field="0" count="1" selected="0">
            <x v="212"/>
          </reference>
          <reference field="4" count="1">
            <x v="156"/>
          </reference>
        </references>
      </pivotArea>
    </format>
    <format dxfId="14983">
      <pivotArea dataOnly="0" labelOnly="1" fieldPosition="0">
        <references count="2">
          <reference field="0" count="1" selected="0">
            <x v="214"/>
          </reference>
          <reference field="4" count="1">
            <x v="157"/>
          </reference>
        </references>
      </pivotArea>
    </format>
    <format dxfId="14982">
      <pivotArea dataOnly="0" labelOnly="1" fieldPosition="0">
        <references count="2">
          <reference field="0" count="1" selected="0">
            <x v="215"/>
          </reference>
          <reference field="4" count="1">
            <x v="158"/>
          </reference>
        </references>
      </pivotArea>
    </format>
    <format dxfId="14981">
      <pivotArea dataOnly="0" labelOnly="1" fieldPosition="0">
        <references count="2">
          <reference field="0" count="1" selected="0">
            <x v="216"/>
          </reference>
          <reference field="4" count="1">
            <x v="159"/>
          </reference>
        </references>
      </pivotArea>
    </format>
    <format dxfId="14980">
      <pivotArea dataOnly="0" labelOnly="1" fieldPosition="0">
        <references count="2">
          <reference field="0" count="1" selected="0">
            <x v="218"/>
          </reference>
          <reference field="4" count="1">
            <x v="161"/>
          </reference>
        </references>
      </pivotArea>
    </format>
    <format dxfId="14979">
      <pivotArea dataOnly="0" labelOnly="1" fieldPosition="0">
        <references count="2">
          <reference field="0" count="1" selected="0">
            <x v="219"/>
          </reference>
          <reference field="4" count="1">
            <x v="162"/>
          </reference>
        </references>
      </pivotArea>
    </format>
    <format dxfId="14978">
      <pivotArea dataOnly="0" labelOnly="1" fieldPosition="0">
        <references count="2">
          <reference field="0" count="1" selected="0">
            <x v="221"/>
          </reference>
          <reference field="4" count="1">
            <x v="163"/>
          </reference>
        </references>
      </pivotArea>
    </format>
    <format dxfId="14977">
      <pivotArea dataOnly="0" labelOnly="1" fieldPosition="0">
        <references count="2">
          <reference field="0" count="1" selected="0">
            <x v="223"/>
          </reference>
          <reference field="4" count="1">
            <x v="165"/>
          </reference>
        </references>
      </pivotArea>
    </format>
    <format dxfId="14976">
      <pivotArea dataOnly="0" labelOnly="1" fieldPosition="0">
        <references count="2">
          <reference field="0" count="1" selected="0">
            <x v="225"/>
          </reference>
          <reference field="4" count="1">
            <x v="169"/>
          </reference>
        </references>
      </pivotArea>
    </format>
    <format dxfId="14975">
      <pivotArea dataOnly="0" labelOnly="1" fieldPosition="0">
        <references count="2">
          <reference field="0" count="1" selected="0">
            <x v="226"/>
          </reference>
          <reference field="4" count="1">
            <x v="170"/>
          </reference>
        </references>
      </pivotArea>
    </format>
    <format dxfId="14974">
      <pivotArea dataOnly="0" labelOnly="1" fieldPosition="0">
        <references count="2">
          <reference field="0" count="1" selected="0">
            <x v="227"/>
          </reference>
          <reference field="4" count="1">
            <x v="172"/>
          </reference>
        </references>
      </pivotArea>
    </format>
    <format dxfId="14973">
      <pivotArea dataOnly="0" labelOnly="1" fieldPosition="0">
        <references count="2">
          <reference field="0" count="1" selected="0">
            <x v="228"/>
          </reference>
          <reference field="4" count="1">
            <x v="173"/>
          </reference>
        </references>
      </pivotArea>
    </format>
    <format dxfId="14972">
      <pivotArea dataOnly="0" labelOnly="1" fieldPosition="0">
        <references count="2">
          <reference field="0" count="1" selected="0">
            <x v="231"/>
          </reference>
          <reference field="4" count="1">
            <x v="174"/>
          </reference>
        </references>
      </pivotArea>
    </format>
    <format dxfId="14971">
      <pivotArea dataOnly="0" labelOnly="1" fieldPosition="0">
        <references count="2">
          <reference field="0" count="1" selected="0">
            <x v="234"/>
          </reference>
          <reference field="4" count="1">
            <x v="175"/>
          </reference>
        </references>
      </pivotArea>
    </format>
    <format dxfId="14970">
      <pivotArea dataOnly="0" labelOnly="1" fieldPosition="0">
        <references count="2">
          <reference field="0" count="1" selected="0">
            <x v="238"/>
          </reference>
          <reference field="4" count="1">
            <x v="179"/>
          </reference>
        </references>
      </pivotArea>
    </format>
    <format dxfId="14969">
      <pivotArea dataOnly="0" labelOnly="1" fieldPosition="0">
        <references count="2">
          <reference field="0" count="1" selected="0">
            <x v="239"/>
          </reference>
          <reference field="4" count="1">
            <x v="181"/>
          </reference>
        </references>
      </pivotArea>
    </format>
    <format dxfId="14968">
      <pivotArea dataOnly="0" labelOnly="1" fieldPosition="0">
        <references count="2">
          <reference field="0" count="1" selected="0">
            <x v="241"/>
          </reference>
          <reference field="4" count="1">
            <x v="185"/>
          </reference>
        </references>
      </pivotArea>
    </format>
    <format dxfId="14967">
      <pivotArea dataOnly="0" labelOnly="1" fieldPosition="0">
        <references count="2">
          <reference field="0" count="1" selected="0">
            <x v="242"/>
          </reference>
          <reference field="4" count="1">
            <x v="186"/>
          </reference>
        </references>
      </pivotArea>
    </format>
    <format dxfId="14966">
      <pivotArea dataOnly="0" labelOnly="1" fieldPosition="0">
        <references count="2">
          <reference field="0" count="1" selected="0">
            <x v="243"/>
          </reference>
          <reference field="4" count="1">
            <x v="188"/>
          </reference>
        </references>
      </pivotArea>
    </format>
    <format dxfId="14965">
      <pivotArea dataOnly="0" labelOnly="1" fieldPosition="0">
        <references count="2">
          <reference field="0" count="1" selected="0">
            <x v="244"/>
          </reference>
          <reference field="4" count="1">
            <x v="190"/>
          </reference>
        </references>
      </pivotArea>
    </format>
    <format dxfId="14964">
      <pivotArea dataOnly="0" labelOnly="1" fieldPosition="0">
        <references count="2">
          <reference field="0" count="1" selected="0">
            <x v="245"/>
          </reference>
          <reference field="4" count="1">
            <x v="192"/>
          </reference>
        </references>
      </pivotArea>
    </format>
    <format dxfId="14963">
      <pivotArea dataOnly="0" labelOnly="1" fieldPosition="0">
        <references count="2">
          <reference field="0" count="1" selected="0">
            <x v="246"/>
          </reference>
          <reference field="4" count="1">
            <x v="194"/>
          </reference>
        </references>
      </pivotArea>
    </format>
    <format dxfId="14962">
      <pivotArea dataOnly="0" labelOnly="1" fieldPosition="0">
        <references count="2">
          <reference field="0" count="1" selected="0">
            <x v="248"/>
          </reference>
          <reference field="4" count="1">
            <x v="195"/>
          </reference>
        </references>
      </pivotArea>
    </format>
    <format dxfId="14961">
      <pivotArea dataOnly="0" labelOnly="1" fieldPosition="0">
        <references count="2">
          <reference field="0" count="1" selected="0">
            <x v="249"/>
          </reference>
          <reference field="4" count="1">
            <x v="199"/>
          </reference>
        </references>
      </pivotArea>
    </format>
    <format dxfId="14960">
      <pivotArea dataOnly="0" labelOnly="1" fieldPosition="0">
        <references count="2">
          <reference field="0" count="1" selected="0">
            <x v="250"/>
          </reference>
          <reference field="4" count="1">
            <x v="213"/>
          </reference>
        </references>
      </pivotArea>
    </format>
    <format dxfId="14959">
      <pivotArea dataOnly="0" labelOnly="1" fieldPosition="0">
        <references count="2">
          <reference field="0" count="1" selected="0">
            <x v="251"/>
          </reference>
          <reference field="4" count="1">
            <x v="216"/>
          </reference>
        </references>
      </pivotArea>
    </format>
    <format dxfId="14958">
      <pivotArea dataOnly="0" labelOnly="1" fieldPosition="0">
        <references count="2">
          <reference field="0" count="1" selected="0">
            <x v="252"/>
          </reference>
          <reference field="4" count="1">
            <x v="217"/>
          </reference>
        </references>
      </pivotArea>
    </format>
    <format dxfId="14957">
      <pivotArea dataOnly="0" labelOnly="1" fieldPosition="0">
        <references count="2">
          <reference field="0" count="1" selected="0">
            <x v="253"/>
          </reference>
          <reference field="4" count="1">
            <x v="221"/>
          </reference>
        </references>
      </pivotArea>
    </format>
    <format dxfId="14956">
      <pivotArea dataOnly="0" labelOnly="1" fieldPosition="0">
        <references count="2">
          <reference field="0" count="1" selected="0">
            <x v="254"/>
          </reference>
          <reference field="4" count="1">
            <x v="176"/>
          </reference>
        </references>
      </pivotArea>
    </format>
    <format dxfId="14955">
      <pivotArea dataOnly="0" labelOnly="1" fieldPosition="0">
        <references count="2">
          <reference field="0" count="1" selected="0">
            <x v="255"/>
          </reference>
          <reference field="4" count="1">
            <x v="6"/>
          </reference>
        </references>
      </pivotArea>
    </format>
    <format dxfId="14954">
      <pivotArea dataOnly="0" labelOnly="1" fieldPosition="0">
        <references count="2">
          <reference field="0" count="1" selected="0">
            <x v="256"/>
          </reference>
          <reference field="4" count="1">
            <x v="18"/>
          </reference>
        </references>
      </pivotArea>
    </format>
    <format dxfId="14953">
      <pivotArea dataOnly="0" labelOnly="1" fieldPosition="0">
        <references count="2">
          <reference field="0" count="1" selected="0">
            <x v="257"/>
          </reference>
          <reference field="4" count="1">
            <x v="47"/>
          </reference>
        </references>
      </pivotArea>
    </format>
    <format dxfId="14952">
      <pivotArea dataOnly="0" labelOnly="1" fieldPosition="0">
        <references count="2">
          <reference field="0" count="1" selected="0">
            <x v="258"/>
          </reference>
          <reference field="4" count="1">
            <x v="48"/>
          </reference>
        </references>
      </pivotArea>
    </format>
    <format dxfId="14951">
      <pivotArea dataOnly="0" labelOnly="1" fieldPosition="0">
        <references count="2">
          <reference field="0" count="1" selected="0">
            <x v="259"/>
          </reference>
          <reference field="4" count="1">
            <x v="55"/>
          </reference>
        </references>
      </pivotArea>
    </format>
    <format dxfId="14950">
      <pivotArea dataOnly="0" labelOnly="1" fieldPosition="0">
        <references count="2">
          <reference field="0" count="1" selected="0">
            <x v="260"/>
          </reference>
          <reference field="4" count="1">
            <x v="124"/>
          </reference>
        </references>
      </pivotArea>
    </format>
    <format dxfId="14949">
      <pivotArea dataOnly="0" labelOnly="1" fieldPosition="0">
        <references count="2">
          <reference field="0" count="1" selected="0">
            <x v="261"/>
          </reference>
          <reference field="4" count="1">
            <x v="132"/>
          </reference>
        </references>
      </pivotArea>
    </format>
    <format dxfId="14948">
      <pivotArea dataOnly="0" labelOnly="1" fieldPosition="0">
        <references count="2">
          <reference field="0" count="1" selected="0">
            <x v="262"/>
          </reference>
          <reference field="4" count="1">
            <x v="133"/>
          </reference>
        </references>
      </pivotArea>
    </format>
    <format dxfId="14947">
      <pivotArea dataOnly="0" labelOnly="1" fieldPosition="0">
        <references count="2">
          <reference field="0" count="1" selected="0">
            <x v="263"/>
          </reference>
          <reference field="4" count="1">
            <x v="120"/>
          </reference>
        </references>
      </pivotArea>
    </format>
    <format dxfId="14946">
      <pivotArea dataOnly="0" labelOnly="1" fieldPosition="0">
        <references count="2">
          <reference field="0" count="1" selected="0">
            <x v="264"/>
          </reference>
          <reference field="4" count="1">
            <x v="84"/>
          </reference>
        </references>
      </pivotArea>
    </format>
    <format dxfId="14945">
      <pivotArea dataOnly="0" labelOnly="1" fieldPosition="0">
        <references count="2">
          <reference field="0" count="1" selected="0">
            <x v="266"/>
          </reference>
          <reference field="4" count="1">
            <x v="90"/>
          </reference>
        </references>
      </pivotArea>
    </format>
    <format dxfId="14944">
      <pivotArea dataOnly="0" labelOnly="1" fieldPosition="0">
        <references count="2">
          <reference field="0" count="1" selected="0">
            <x v="267"/>
          </reference>
          <reference field="4" count="1">
            <x v="91"/>
          </reference>
        </references>
      </pivotArea>
    </format>
    <format dxfId="14943">
      <pivotArea dataOnly="0" labelOnly="1" fieldPosition="0">
        <references count="2">
          <reference field="0" count="1" selected="0">
            <x v="268"/>
          </reference>
          <reference field="4" count="1">
            <x v="92"/>
          </reference>
        </references>
      </pivotArea>
    </format>
    <format dxfId="14942">
      <pivotArea dataOnly="0" labelOnly="1" fieldPosition="0">
        <references count="2">
          <reference field="0" count="1" selected="0">
            <x v="269"/>
          </reference>
          <reference field="4" count="1">
            <x v="93"/>
          </reference>
        </references>
      </pivotArea>
    </format>
    <format dxfId="14941">
      <pivotArea dataOnly="0" labelOnly="1" fieldPosition="0">
        <references count="2">
          <reference field="0" count="1" selected="0">
            <x v="270"/>
          </reference>
          <reference field="4" count="1">
            <x v="135"/>
          </reference>
        </references>
      </pivotArea>
    </format>
    <format dxfId="14940">
      <pivotArea dataOnly="0" labelOnly="1" fieldPosition="0">
        <references count="2">
          <reference field="0" count="1" selected="0">
            <x v="271"/>
          </reference>
          <reference field="4" count="1">
            <x v="23"/>
          </reference>
        </references>
      </pivotArea>
    </format>
    <format dxfId="14939">
      <pivotArea dataOnly="0" labelOnly="1" fieldPosition="0">
        <references count="2">
          <reference field="0" count="1" selected="0">
            <x v="272"/>
          </reference>
          <reference field="4" count="1">
            <x v="44"/>
          </reference>
        </references>
      </pivotArea>
    </format>
    <format dxfId="14938">
      <pivotArea dataOnly="0" labelOnly="1" fieldPosition="0">
        <references count="2">
          <reference field="0" count="1" selected="0">
            <x v="273"/>
          </reference>
          <reference field="4" count="1">
            <x v="56"/>
          </reference>
        </references>
      </pivotArea>
    </format>
    <format dxfId="14937">
      <pivotArea dataOnly="0" labelOnly="1" fieldPosition="0">
        <references count="2">
          <reference field="0" count="1" selected="0">
            <x v="274"/>
          </reference>
          <reference field="4" count="1">
            <x v="57"/>
          </reference>
        </references>
      </pivotArea>
    </format>
    <format dxfId="14936">
      <pivotArea dataOnly="0" labelOnly="1" fieldPosition="0">
        <references count="2">
          <reference field="0" count="1" selected="0">
            <x v="275"/>
          </reference>
          <reference field="4" count="1">
            <x v="58"/>
          </reference>
        </references>
      </pivotArea>
    </format>
    <format dxfId="14935">
      <pivotArea dataOnly="0" labelOnly="1" fieldPosition="0">
        <references count="2">
          <reference field="0" count="1" selected="0">
            <x v="276"/>
          </reference>
          <reference field="4" count="1">
            <x v="59"/>
          </reference>
        </references>
      </pivotArea>
    </format>
    <format dxfId="14934">
      <pivotArea dataOnly="0" labelOnly="1" fieldPosition="0">
        <references count="2">
          <reference field="0" count="1" selected="0">
            <x v="277"/>
          </reference>
          <reference field="4" count="1">
            <x v="62"/>
          </reference>
        </references>
      </pivotArea>
    </format>
    <format dxfId="14933">
      <pivotArea dataOnly="0" labelOnly="1" fieldPosition="0">
        <references count="2">
          <reference field="0" count="1" selected="0">
            <x v="278"/>
          </reference>
          <reference field="4" count="1">
            <x v="63"/>
          </reference>
        </references>
      </pivotArea>
    </format>
    <format dxfId="14932">
      <pivotArea dataOnly="0" labelOnly="1" fieldPosition="0">
        <references count="2">
          <reference field="0" count="1" selected="0">
            <x v="279"/>
          </reference>
          <reference field="4" count="1">
            <x v="64"/>
          </reference>
        </references>
      </pivotArea>
    </format>
    <format dxfId="14931">
      <pivotArea dataOnly="0" labelOnly="1" fieldPosition="0">
        <references count="2">
          <reference field="0" count="1" selected="0">
            <x v="280"/>
          </reference>
          <reference field="4" count="1">
            <x v="70"/>
          </reference>
        </references>
      </pivotArea>
    </format>
    <format dxfId="14930">
      <pivotArea dataOnly="0" labelOnly="1" fieldPosition="0">
        <references count="2">
          <reference field="0" count="1" selected="0">
            <x v="281"/>
          </reference>
          <reference field="4" count="1">
            <x v="71"/>
          </reference>
        </references>
      </pivotArea>
    </format>
    <format dxfId="14929">
      <pivotArea dataOnly="0" labelOnly="1" fieldPosition="0">
        <references count="2">
          <reference field="0" count="1" selected="0">
            <x v="282"/>
          </reference>
          <reference field="4" count="1">
            <x v="72"/>
          </reference>
        </references>
      </pivotArea>
    </format>
    <format dxfId="14928">
      <pivotArea dataOnly="0" labelOnly="1" fieldPosition="0">
        <references count="2">
          <reference field="0" count="1" selected="0">
            <x v="283"/>
          </reference>
          <reference field="4" count="1">
            <x v="73"/>
          </reference>
        </references>
      </pivotArea>
    </format>
    <format dxfId="14927">
      <pivotArea dataOnly="0" labelOnly="1" fieldPosition="0">
        <references count="2">
          <reference field="0" count="1" selected="0">
            <x v="284"/>
          </reference>
          <reference field="4" count="1">
            <x v="74"/>
          </reference>
        </references>
      </pivotArea>
    </format>
    <format dxfId="14926">
      <pivotArea dataOnly="0" labelOnly="1" fieldPosition="0">
        <references count="2">
          <reference field="0" count="1" selected="0">
            <x v="285"/>
          </reference>
          <reference field="4" count="1">
            <x v="75"/>
          </reference>
        </references>
      </pivotArea>
    </format>
    <format dxfId="14925">
      <pivotArea dataOnly="0" labelOnly="1" fieldPosition="0">
        <references count="2">
          <reference field="0" count="1" selected="0">
            <x v="286"/>
          </reference>
          <reference field="4" count="1">
            <x v="78"/>
          </reference>
        </references>
      </pivotArea>
    </format>
    <format dxfId="14924">
      <pivotArea dataOnly="0" labelOnly="1" fieldPosition="0">
        <references count="2">
          <reference field="0" count="1" selected="0">
            <x v="287"/>
          </reference>
          <reference field="4" count="1">
            <x v="84"/>
          </reference>
        </references>
      </pivotArea>
    </format>
    <format dxfId="14923">
      <pivotArea dataOnly="0" labelOnly="1" fieldPosition="0">
        <references count="2">
          <reference field="0" count="1" selected="0">
            <x v="288"/>
          </reference>
          <reference field="4" count="1">
            <x v="86"/>
          </reference>
        </references>
      </pivotArea>
    </format>
    <format dxfId="14922">
      <pivotArea dataOnly="0" labelOnly="1" fieldPosition="0">
        <references count="2">
          <reference field="0" count="1" selected="0">
            <x v="290"/>
          </reference>
          <reference field="4" count="1">
            <x v="87"/>
          </reference>
        </references>
      </pivotArea>
    </format>
    <format dxfId="14921">
      <pivotArea dataOnly="0" labelOnly="1" fieldPosition="0">
        <references count="2">
          <reference field="0" count="1" selected="0">
            <x v="291"/>
          </reference>
          <reference field="4" count="1">
            <x v="88"/>
          </reference>
        </references>
      </pivotArea>
    </format>
    <format dxfId="14920">
      <pivotArea dataOnly="0" labelOnly="1" fieldPosition="0">
        <references count="2">
          <reference field="0" count="1" selected="0">
            <x v="293"/>
          </reference>
          <reference field="4" count="1">
            <x v="89"/>
          </reference>
        </references>
      </pivotArea>
    </format>
    <format dxfId="14919">
      <pivotArea dataOnly="0" labelOnly="1" fieldPosition="0">
        <references count="2">
          <reference field="0" count="1" selected="0">
            <x v="294"/>
          </reference>
          <reference field="4" count="1">
            <x v="94"/>
          </reference>
        </references>
      </pivotArea>
    </format>
    <format dxfId="14918">
      <pivotArea dataOnly="0" labelOnly="1" fieldPosition="0">
        <references count="2">
          <reference field="0" count="1" selected="0">
            <x v="295"/>
          </reference>
          <reference field="4" count="1">
            <x v="95"/>
          </reference>
        </references>
      </pivotArea>
    </format>
    <format dxfId="14917">
      <pivotArea dataOnly="0" labelOnly="1" fieldPosition="0">
        <references count="2">
          <reference field="0" count="1" selected="0">
            <x v="296"/>
          </reference>
          <reference field="4" count="1">
            <x v="101"/>
          </reference>
        </references>
      </pivotArea>
    </format>
    <format dxfId="14916">
      <pivotArea dataOnly="0" labelOnly="1" fieldPosition="0">
        <references count="2">
          <reference field="0" count="1" selected="0">
            <x v="297"/>
          </reference>
          <reference field="4" count="1">
            <x v="102"/>
          </reference>
        </references>
      </pivotArea>
    </format>
    <format dxfId="14915">
      <pivotArea dataOnly="0" labelOnly="1" fieldPosition="0">
        <references count="2">
          <reference field="0" count="1" selected="0">
            <x v="298"/>
          </reference>
          <reference field="4" count="1">
            <x v="105"/>
          </reference>
        </references>
      </pivotArea>
    </format>
    <format dxfId="14914">
      <pivotArea dataOnly="0" labelOnly="1" fieldPosition="0">
        <references count="2">
          <reference field="0" count="1" selected="0">
            <x v="299"/>
          </reference>
          <reference field="4" count="1">
            <x v="109"/>
          </reference>
        </references>
      </pivotArea>
    </format>
    <format dxfId="14913">
      <pivotArea dataOnly="0" labelOnly="1" fieldPosition="0">
        <references count="2">
          <reference field="0" count="1" selected="0">
            <x v="300"/>
          </reference>
          <reference field="4" count="1">
            <x v="111"/>
          </reference>
        </references>
      </pivotArea>
    </format>
    <format dxfId="14912">
      <pivotArea dataOnly="0" labelOnly="1" fieldPosition="0">
        <references count="2">
          <reference field="0" count="1" selected="0">
            <x v="301"/>
          </reference>
          <reference field="4" count="1">
            <x v="114"/>
          </reference>
        </references>
      </pivotArea>
    </format>
    <format dxfId="14911">
      <pivotArea dataOnly="0" labelOnly="1" fieldPosition="0">
        <references count="2">
          <reference field="0" count="1" selected="0">
            <x v="302"/>
          </reference>
          <reference field="4" count="1">
            <x v="115"/>
          </reference>
        </references>
      </pivotArea>
    </format>
    <format dxfId="14910">
      <pivotArea dataOnly="0" labelOnly="1" fieldPosition="0">
        <references count="2">
          <reference field="0" count="1" selected="0">
            <x v="303"/>
          </reference>
          <reference field="4" count="1">
            <x v="116"/>
          </reference>
        </references>
      </pivotArea>
    </format>
    <format dxfId="14909">
      <pivotArea dataOnly="0" labelOnly="1" fieldPosition="0">
        <references count="2">
          <reference field="0" count="1" selected="0">
            <x v="304"/>
          </reference>
          <reference field="4" count="1">
            <x v="117"/>
          </reference>
        </references>
      </pivotArea>
    </format>
    <format dxfId="14908">
      <pivotArea dataOnly="0" labelOnly="1" fieldPosition="0">
        <references count="2">
          <reference field="0" count="1" selected="0">
            <x v="305"/>
          </reference>
          <reference field="4" count="1">
            <x v="118"/>
          </reference>
        </references>
      </pivotArea>
    </format>
    <format dxfId="14907">
      <pivotArea dataOnly="0" labelOnly="1" fieldPosition="0">
        <references count="2">
          <reference field="0" count="1" selected="0">
            <x v="307"/>
          </reference>
          <reference field="4" count="1">
            <x v="122"/>
          </reference>
        </references>
      </pivotArea>
    </format>
    <format dxfId="14906">
      <pivotArea dataOnly="0" labelOnly="1" fieldPosition="0">
        <references count="2">
          <reference field="0" count="1" selected="0">
            <x v="308"/>
          </reference>
          <reference field="4" count="1">
            <x v="127"/>
          </reference>
        </references>
      </pivotArea>
    </format>
    <format dxfId="14905">
      <pivotArea dataOnly="0" labelOnly="1" fieldPosition="0">
        <references count="2">
          <reference field="0" count="1" selected="0">
            <x v="310"/>
          </reference>
          <reference field="4" count="1">
            <x v="128"/>
          </reference>
        </references>
      </pivotArea>
    </format>
    <format dxfId="14904">
      <pivotArea dataOnly="0" labelOnly="1" fieldPosition="0">
        <references count="2">
          <reference field="0" count="1" selected="0">
            <x v="311"/>
          </reference>
          <reference field="4" count="1">
            <x v="129"/>
          </reference>
        </references>
      </pivotArea>
    </format>
    <format dxfId="14903">
      <pivotArea dataOnly="0" labelOnly="1" fieldPosition="0">
        <references count="2">
          <reference field="0" count="1" selected="0">
            <x v="313"/>
          </reference>
          <reference field="4" count="1">
            <x v="131"/>
          </reference>
        </references>
      </pivotArea>
    </format>
    <format dxfId="14902">
      <pivotArea dataOnly="0" labelOnly="1" fieldPosition="0">
        <references count="2">
          <reference field="0" count="1" selected="0">
            <x v="314"/>
          </reference>
          <reference field="4" count="1">
            <x v="132"/>
          </reference>
        </references>
      </pivotArea>
    </format>
    <format dxfId="14901">
      <pivotArea dataOnly="0" labelOnly="1" fieldPosition="0">
        <references count="2">
          <reference field="0" count="1" selected="0">
            <x v="315"/>
          </reference>
          <reference field="4" count="1">
            <x v="133"/>
          </reference>
        </references>
      </pivotArea>
    </format>
    <format dxfId="14900">
      <pivotArea dataOnly="0" labelOnly="1" fieldPosition="0">
        <references count="2">
          <reference field="0" count="1" selected="0">
            <x v="317"/>
          </reference>
          <reference field="4" count="1">
            <x v="134"/>
          </reference>
        </references>
      </pivotArea>
    </format>
    <format dxfId="14899">
      <pivotArea dataOnly="0" labelOnly="1" fieldPosition="0">
        <references count="2">
          <reference field="0" count="1" selected="0">
            <x v="319"/>
          </reference>
          <reference field="4" count="1">
            <x v="136"/>
          </reference>
        </references>
      </pivotArea>
    </format>
    <format dxfId="14898">
      <pivotArea dataOnly="0" labelOnly="1" fieldPosition="0">
        <references count="2">
          <reference field="0" count="1" selected="0">
            <x v="320"/>
          </reference>
          <reference field="4" count="1">
            <x v="137"/>
          </reference>
        </references>
      </pivotArea>
    </format>
    <format dxfId="14897">
      <pivotArea dataOnly="0" labelOnly="1" fieldPosition="0">
        <references count="2">
          <reference field="0" count="1" selected="0">
            <x v="321"/>
          </reference>
          <reference field="4" count="1">
            <x v="138"/>
          </reference>
        </references>
      </pivotArea>
    </format>
    <format dxfId="14896">
      <pivotArea dataOnly="0" labelOnly="1" fieldPosition="0">
        <references count="2">
          <reference field="0" count="1" selected="0">
            <x v="322"/>
          </reference>
          <reference field="4" count="1">
            <x v="139"/>
          </reference>
        </references>
      </pivotArea>
    </format>
    <format dxfId="14895">
      <pivotArea dataOnly="0" labelOnly="1" fieldPosition="0">
        <references count="2">
          <reference field="0" count="1" selected="0">
            <x v="323"/>
          </reference>
          <reference field="4" count="1">
            <x v="140"/>
          </reference>
        </references>
      </pivotArea>
    </format>
    <format dxfId="14894">
      <pivotArea dataOnly="0" labelOnly="1" fieldPosition="0">
        <references count="2">
          <reference field="0" count="1" selected="0">
            <x v="324"/>
          </reference>
          <reference field="4" count="1">
            <x v="141"/>
          </reference>
        </references>
      </pivotArea>
    </format>
    <format dxfId="14893">
      <pivotArea dataOnly="0" labelOnly="1" fieldPosition="0">
        <references count="2">
          <reference field="0" count="1" selected="0">
            <x v="325"/>
          </reference>
          <reference field="4" count="1">
            <x v="142"/>
          </reference>
        </references>
      </pivotArea>
    </format>
    <format dxfId="14892">
      <pivotArea dataOnly="0" labelOnly="1" fieldPosition="0">
        <references count="2">
          <reference field="0" count="1" selected="0">
            <x v="326"/>
          </reference>
          <reference field="4" count="1">
            <x v="144"/>
          </reference>
        </references>
      </pivotArea>
    </format>
    <format dxfId="14891">
      <pivotArea dataOnly="0" labelOnly="1" fieldPosition="0">
        <references count="2">
          <reference field="0" count="1" selected="0">
            <x v="327"/>
          </reference>
          <reference field="4" count="1">
            <x v="145"/>
          </reference>
        </references>
      </pivotArea>
    </format>
    <format dxfId="14890">
      <pivotArea dataOnly="0" labelOnly="1" fieldPosition="0">
        <references count="2">
          <reference field="0" count="1" selected="0">
            <x v="328"/>
          </reference>
          <reference field="4" count="1">
            <x v="147"/>
          </reference>
        </references>
      </pivotArea>
    </format>
    <format dxfId="14889">
      <pivotArea dataOnly="0" labelOnly="1" fieldPosition="0">
        <references count="2">
          <reference field="0" count="1" selected="0">
            <x v="329"/>
          </reference>
          <reference field="4" count="1">
            <x v="149"/>
          </reference>
        </references>
      </pivotArea>
    </format>
    <format dxfId="14888">
      <pivotArea dataOnly="0" labelOnly="1" fieldPosition="0">
        <references count="2">
          <reference field="0" count="1" selected="0">
            <x v="330"/>
          </reference>
          <reference field="4" count="1">
            <x v="152"/>
          </reference>
        </references>
      </pivotArea>
    </format>
    <format dxfId="14887">
      <pivotArea dataOnly="0" labelOnly="1" fieldPosition="0">
        <references count="2">
          <reference field="0" count="1" selected="0">
            <x v="331"/>
          </reference>
          <reference field="4" count="1">
            <x v="156"/>
          </reference>
        </references>
      </pivotArea>
    </format>
    <format dxfId="14886">
      <pivotArea dataOnly="0" labelOnly="1" fieldPosition="0">
        <references count="2">
          <reference field="0" count="1" selected="0">
            <x v="332"/>
          </reference>
          <reference field="4" count="1">
            <x v="161"/>
          </reference>
        </references>
      </pivotArea>
    </format>
    <format dxfId="14885">
      <pivotArea dataOnly="0" labelOnly="1" fieldPosition="0">
        <references count="2">
          <reference field="0" count="1" selected="0">
            <x v="333"/>
          </reference>
          <reference field="4" count="1">
            <x v="162"/>
          </reference>
        </references>
      </pivotArea>
    </format>
    <format dxfId="14884">
      <pivotArea dataOnly="0" labelOnly="1" fieldPosition="0">
        <references count="2">
          <reference field="0" count="1" selected="0">
            <x v="334"/>
          </reference>
          <reference field="4" count="1">
            <x v="90"/>
          </reference>
        </references>
      </pivotArea>
    </format>
    <format dxfId="14883">
      <pivotArea dataOnly="0" labelOnly="1" fieldPosition="0">
        <references count="2">
          <reference field="0" count="1" selected="0">
            <x v="336"/>
          </reference>
          <reference field="4" count="1">
            <x v="157"/>
          </reference>
        </references>
      </pivotArea>
    </format>
    <format dxfId="14882">
      <pivotArea dataOnly="0" labelOnly="1" fieldPosition="0">
        <references count="2">
          <reference field="0" count="1" selected="0">
            <x v="337"/>
          </reference>
          <reference field="4" count="1">
            <x v="165"/>
          </reference>
        </references>
      </pivotArea>
    </format>
    <format dxfId="14881">
      <pivotArea dataOnly="0" labelOnly="1" fieldPosition="0">
        <references count="2">
          <reference field="0" count="1" selected="0">
            <x v="338"/>
          </reference>
          <reference field="4" count="1">
            <x v="166"/>
          </reference>
        </references>
      </pivotArea>
    </format>
    <format dxfId="14880">
      <pivotArea dataOnly="0" labelOnly="1" fieldPosition="0">
        <references count="2">
          <reference field="0" count="1" selected="0">
            <x v="339"/>
          </reference>
          <reference field="4" count="1">
            <x v="167"/>
          </reference>
        </references>
      </pivotArea>
    </format>
    <format dxfId="14879">
      <pivotArea dataOnly="0" labelOnly="1" fieldPosition="0">
        <references count="2">
          <reference field="0" count="1" selected="0">
            <x v="340"/>
          </reference>
          <reference field="4" count="1">
            <x v="189"/>
          </reference>
        </references>
      </pivotArea>
    </format>
    <format dxfId="14878">
      <pivotArea dataOnly="0" labelOnly="1" fieldPosition="0">
        <references count="2">
          <reference field="0" count="1" selected="0">
            <x v="342"/>
          </reference>
          <reference field="4" count="1">
            <x v="190"/>
          </reference>
        </references>
      </pivotArea>
    </format>
    <format dxfId="14877">
      <pivotArea dataOnly="0" labelOnly="1" fieldPosition="0">
        <references count="2">
          <reference field="0" count="1" selected="0">
            <x v="344"/>
          </reference>
          <reference field="4" count="1">
            <x v="192"/>
          </reference>
        </references>
      </pivotArea>
    </format>
    <format dxfId="14876">
      <pivotArea dataOnly="0" labelOnly="1" fieldPosition="0">
        <references count="2">
          <reference field="0" count="1" selected="0">
            <x v="345"/>
          </reference>
          <reference field="4" count="1">
            <x v="193"/>
          </reference>
        </references>
      </pivotArea>
    </format>
    <format dxfId="14875">
      <pivotArea dataOnly="0" labelOnly="1" fieldPosition="0">
        <references count="2">
          <reference field="0" count="1" selected="0">
            <x v="346"/>
          </reference>
          <reference field="4" count="1">
            <x v="201"/>
          </reference>
        </references>
      </pivotArea>
    </format>
    <format dxfId="14874">
      <pivotArea dataOnly="0" labelOnly="1" fieldPosition="0">
        <references count="2">
          <reference field="0" count="1" selected="0">
            <x v="347"/>
          </reference>
          <reference field="4" count="1">
            <x v="164"/>
          </reference>
        </references>
      </pivotArea>
    </format>
    <format dxfId="14873">
      <pivotArea dataOnly="0" labelOnly="1" fieldPosition="0">
        <references count="2">
          <reference field="0" count="1" selected="0">
            <x v="348"/>
          </reference>
          <reference field="4" count="1">
            <x v="172"/>
          </reference>
        </references>
      </pivotArea>
    </format>
    <format dxfId="14872">
      <pivotArea dataOnly="0" labelOnly="1" fieldPosition="0">
        <references count="2">
          <reference field="0" count="1" selected="0">
            <x v="349"/>
          </reference>
          <reference field="4" count="1">
            <x v="180"/>
          </reference>
        </references>
      </pivotArea>
    </format>
    <format dxfId="14871">
      <pivotArea dataOnly="0" labelOnly="1" fieldPosition="0">
        <references count="2">
          <reference field="0" count="1" selected="0">
            <x v="350"/>
          </reference>
          <reference field="4" count="1">
            <x v="181"/>
          </reference>
        </references>
      </pivotArea>
    </format>
    <format dxfId="14870">
      <pivotArea dataOnly="0" labelOnly="1" fieldPosition="0">
        <references count="2">
          <reference field="0" count="1" selected="0">
            <x v="351"/>
          </reference>
          <reference field="4" count="1">
            <x v="182"/>
          </reference>
        </references>
      </pivotArea>
    </format>
    <format dxfId="14869">
      <pivotArea dataOnly="0" labelOnly="1" fieldPosition="0">
        <references count="2">
          <reference field="0" count="1" selected="0">
            <x v="352"/>
          </reference>
          <reference field="4" count="1">
            <x v="190"/>
          </reference>
        </references>
      </pivotArea>
    </format>
    <format dxfId="14868">
      <pivotArea dataOnly="0" labelOnly="1" fieldPosition="0">
        <references count="2">
          <reference field="0" count="1" selected="0">
            <x v="353"/>
          </reference>
          <reference field="4" count="1">
            <x v="180"/>
          </reference>
        </references>
      </pivotArea>
    </format>
    <format dxfId="14867">
      <pivotArea dataOnly="0" labelOnly="1" fieldPosition="0">
        <references count="2">
          <reference field="0" count="1" selected="0">
            <x v="354"/>
          </reference>
          <reference field="4" count="1">
            <x v="178"/>
          </reference>
        </references>
      </pivotArea>
    </format>
    <format dxfId="14866">
      <pivotArea dataOnly="0" labelOnly="1" fieldPosition="0">
        <references count="2">
          <reference field="0" count="1" selected="0">
            <x v="356"/>
          </reference>
          <reference field="4" count="1">
            <x v="179"/>
          </reference>
        </references>
      </pivotArea>
    </format>
    <format dxfId="14865">
      <pivotArea dataOnly="0" labelOnly="1" fieldPosition="0">
        <references count="2">
          <reference field="0" count="1" selected="0">
            <x v="358"/>
          </reference>
          <reference field="4" count="1">
            <x v="180"/>
          </reference>
        </references>
      </pivotArea>
    </format>
    <format dxfId="14864">
      <pivotArea dataOnly="0" labelOnly="1" fieldPosition="0">
        <references count="2">
          <reference field="0" count="1" selected="0">
            <x v="359"/>
          </reference>
          <reference field="4" count="1">
            <x v="181"/>
          </reference>
        </references>
      </pivotArea>
    </format>
    <format dxfId="14863">
      <pivotArea dataOnly="0" labelOnly="1" fieldPosition="0">
        <references count="2">
          <reference field="0" count="1" selected="0">
            <x v="360"/>
          </reference>
          <reference field="4" count="1">
            <x v="182"/>
          </reference>
        </references>
      </pivotArea>
    </format>
    <format dxfId="14862">
      <pivotArea dataOnly="0" labelOnly="1" fieldPosition="0">
        <references count="2">
          <reference field="0" count="1" selected="0">
            <x v="361"/>
          </reference>
          <reference field="4" count="1">
            <x v="195"/>
          </reference>
        </references>
      </pivotArea>
    </format>
    <format dxfId="14861">
      <pivotArea dataOnly="0" labelOnly="1" fieldPosition="0">
        <references count="2">
          <reference field="0" count="1" selected="0">
            <x v="362"/>
          </reference>
          <reference field="4" count="1">
            <x v="199"/>
          </reference>
        </references>
      </pivotArea>
    </format>
    <format dxfId="14860">
      <pivotArea dataOnly="0" labelOnly="1" fieldPosition="0">
        <references count="2">
          <reference field="0" count="1" selected="0">
            <x v="363"/>
          </reference>
          <reference field="4" count="1">
            <x v="209"/>
          </reference>
        </references>
      </pivotArea>
    </format>
    <format dxfId="14859">
      <pivotArea dataOnly="0" labelOnly="1" fieldPosition="0">
        <references count="2">
          <reference field="0" count="1" selected="0">
            <x v="364"/>
          </reference>
          <reference field="4" count="1">
            <x v="212"/>
          </reference>
        </references>
      </pivotArea>
    </format>
    <format dxfId="14858">
      <pivotArea dataOnly="0" labelOnly="1" fieldPosition="0">
        <references count="2">
          <reference field="0" count="1" selected="0">
            <x v="365"/>
          </reference>
          <reference field="4" count="1">
            <x v="222"/>
          </reference>
        </references>
      </pivotArea>
    </format>
    <format dxfId="14857">
      <pivotArea dataOnly="0" labelOnly="1" fieldPosition="0">
        <references count="2">
          <reference field="0" count="1" selected="0">
            <x v="366"/>
          </reference>
          <reference field="4" count="1">
            <x v="223"/>
          </reference>
        </references>
      </pivotArea>
    </format>
    <format dxfId="14856">
      <pivotArea dataOnly="0" labelOnly="1" fieldPosition="0">
        <references count="2">
          <reference field="0" count="1" selected="0">
            <x v="367"/>
          </reference>
          <reference field="4" count="1">
            <x v="224"/>
          </reference>
        </references>
      </pivotArea>
    </format>
    <format dxfId="14855">
      <pivotArea dataOnly="0" labelOnly="1" fieldPosition="0">
        <references count="2">
          <reference field="0" count="1" selected="0">
            <x v="368"/>
          </reference>
          <reference field="4" count="1">
            <x v="86"/>
          </reference>
        </references>
      </pivotArea>
    </format>
    <format dxfId="14854">
      <pivotArea dataOnly="0" labelOnly="1" fieldPosition="0">
        <references count="2">
          <reference field="0" count="1" selected="0">
            <x v="369"/>
          </reference>
          <reference field="4" count="1">
            <x v="22"/>
          </reference>
        </references>
      </pivotArea>
    </format>
    <format dxfId="14853">
      <pivotArea dataOnly="0" labelOnly="1" fieldPosition="0">
        <references count="2">
          <reference field="0" count="1" selected="0">
            <x v="370"/>
          </reference>
          <reference field="4" count="1">
            <x v="84"/>
          </reference>
        </references>
      </pivotArea>
    </format>
    <format dxfId="14852">
      <pivotArea dataOnly="0" labelOnly="1" fieldPosition="0">
        <references count="2">
          <reference field="0" count="1" selected="0">
            <x v="371"/>
          </reference>
          <reference field="4" count="1">
            <x v="85"/>
          </reference>
        </references>
      </pivotArea>
    </format>
    <format dxfId="14851">
      <pivotArea dataOnly="0" labelOnly="1" fieldPosition="0">
        <references count="2">
          <reference field="0" count="1" selected="0">
            <x v="372"/>
          </reference>
          <reference field="4" count="1">
            <x v="123"/>
          </reference>
        </references>
      </pivotArea>
    </format>
    <format dxfId="14850">
      <pivotArea dataOnly="0" labelOnly="1" fieldPosition="0">
        <references count="2">
          <reference field="0" count="1" selected="0">
            <x v="373"/>
          </reference>
          <reference field="4" count="1">
            <x v="155"/>
          </reference>
        </references>
      </pivotArea>
    </format>
    <format dxfId="14849">
      <pivotArea dataOnly="0" labelOnly="1" fieldPosition="0">
        <references count="2">
          <reference field="0" count="1" selected="0">
            <x v="374"/>
          </reference>
          <reference field="4" count="1">
            <x v="156"/>
          </reference>
        </references>
      </pivotArea>
    </format>
    <format dxfId="14848">
      <pivotArea dataOnly="0" labelOnly="1" fieldPosition="0">
        <references count="2">
          <reference field="0" count="1" selected="0">
            <x v="375"/>
          </reference>
          <reference field="4" count="1">
            <x v="157"/>
          </reference>
        </references>
      </pivotArea>
    </format>
    <format dxfId="14847">
      <pivotArea dataOnly="0" labelOnly="1" fieldPosition="0">
        <references count="2">
          <reference field="0" count="1" selected="0">
            <x v="376"/>
          </reference>
          <reference field="4" count="1">
            <x v="160"/>
          </reference>
        </references>
      </pivotArea>
    </format>
    <format dxfId="14846">
      <pivotArea dataOnly="0" labelOnly="1" fieldPosition="0">
        <references count="2">
          <reference field="0" count="1" selected="0">
            <x v="377"/>
          </reference>
          <reference field="4" count="1">
            <x v="161"/>
          </reference>
        </references>
      </pivotArea>
    </format>
    <format dxfId="14845">
      <pivotArea dataOnly="0" labelOnly="1" fieldPosition="0">
        <references count="2">
          <reference field="0" count="1" selected="0">
            <x v="378"/>
          </reference>
          <reference field="4" count="1">
            <x v="162"/>
          </reference>
        </references>
      </pivotArea>
    </format>
    <format dxfId="14844">
      <pivotArea dataOnly="0" labelOnly="1" fieldPosition="0">
        <references count="2">
          <reference field="0" count="1" selected="0">
            <x v="379"/>
          </reference>
          <reference field="4" count="1">
            <x v="238"/>
          </reference>
        </references>
      </pivotArea>
    </format>
    <format dxfId="14843">
      <pivotArea dataOnly="0" labelOnly="1" fieldPosition="0">
        <references count="2">
          <reference field="0" count="1" selected="0">
            <x v="380"/>
          </reference>
          <reference field="4" count="1">
            <x v="189"/>
          </reference>
        </references>
      </pivotArea>
    </format>
    <format dxfId="14842">
      <pivotArea dataOnly="0" labelOnly="1" fieldPosition="0">
        <references count="2">
          <reference field="0" count="1" selected="0">
            <x v="381"/>
          </reference>
          <reference field="4" count="1">
            <x v="193"/>
          </reference>
        </references>
      </pivotArea>
    </format>
    <format dxfId="14841">
      <pivotArea dataOnly="0" labelOnly="1" fieldPosition="0">
        <references count="2">
          <reference field="0" count="1" selected="0">
            <x v="382"/>
          </reference>
          <reference field="4" count="1">
            <x v="196"/>
          </reference>
        </references>
      </pivotArea>
    </format>
    <format dxfId="14840">
      <pivotArea dataOnly="0" labelOnly="1" fieldPosition="0">
        <references count="2">
          <reference field="0" count="1" selected="0">
            <x v="383"/>
          </reference>
          <reference field="4" count="1">
            <x v="197"/>
          </reference>
        </references>
      </pivotArea>
    </format>
    <format dxfId="14839">
      <pivotArea dataOnly="0" labelOnly="1" fieldPosition="0">
        <references count="2">
          <reference field="0" count="1" selected="0">
            <x v="384"/>
          </reference>
          <reference field="4" count="1">
            <x v="198"/>
          </reference>
        </references>
      </pivotArea>
    </format>
    <format dxfId="14838">
      <pivotArea dataOnly="0" labelOnly="1" fieldPosition="0">
        <references count="2">
          <reference field="0" count="1" selected="0">
            <x v="385"/>
          </reference>
          <reference field="4" count="1">
            <x v="163"/>
          </reference>
        </references>
      </pivotArea>
    </format>
    <format dxfId="14837">
      <pivotArea dataOnly="0" labelOnly="1" fieldPosition="0">
        <references count="2">
          <reference field="0" count="1" selected="0">
            <x v="387"/>
          </reference>
          <reference field="4" count="1">
            <x v="164"/>
          </reference>
        </references>
      </pivotArea>
    </format>
    <format dxfId="14836">
      <pivotArea dataOnly="0" labelOnly="1" fieldPosition="0">
        <references count="2">
          <reference field="0" count="1" selected="0">
            <x v="389"/>
          </reference>
          <reference field="4" count="1">
            <x v="165"/>
          </reference>
        </references>
      </pivotArea>
    </format>
    <format dxfId="14835">
      <pivotArea dataOnly="0" labelOnly="1" fieldPosition="0">
        <references count="2">
          <reference field="0" count="1" selected="0">
            <x v="390"/>
          </reference>
          <reference field="4" count="1">
            <x v="166"/>
          </reference>
        </references>
      </pivotArea>
    </format>
    <format dxfId="14834">
      <pivotArea dataOnly="0" labelOnly="1" fieldPosition="0">
        <references count="2">
          <reference field="0" count="1" selected="0">
            <x v="391"/>
          </reference>
          <reference field="4" count="1">
            <x v="168"/>
          </reference>
        </references>
      </pivotArea>
    </format>
    <format dxfId="14833">
      <pivotArea dataOnly="0" labelOnly="1" fieldPosition="0">
        <references count="2">
          <reference field="0" count="1" selected="0">
            <x v="392"/>
          </reference>
          <reference field="4" count="1">
            <x v="169"/>
          </reference>
        </references>
      </pivotArea>
    </format>
    <format dxfId="14832">
      <pivotArea dataOnly="0" labelOnly="1" fieldPosition="0">
        <references count="2">
          <reference field="0" count="1" selected="0">
            <x v="393"/>
          </reference>
          <reference field="4" count="1">
            <x v="170"/>
          </reference>
        </references>
      </pivotArea>
    </format>
    <format dxfId="14831">
      <pivotArea dataOnly="0" labelOnly="1" fieldPosition="0">
        <references count="2">
          <reference field="0" count="1" selected="0">
            <x v="394"/>
          </reference>
          <reference field="4" count="1">
            <x v="171"/>
          </reference>
        </references>
      </pivotArea>
    </format>
    <format dxfId="14830">
      <pivotArea dataOnly="0" labelOnly="1" fieldPosition="0">
        <references count="2">
          <reference field="0" count="1" selected="0">
            <x v="395"/>
          </reference>
          <reference field="4" count="1">
            <x v="172"/>
          </reference>
        </references>
      </pivotArea>
    </format>
    <format dxfId="14829">
      <pivotArea dataOnly="0" labelOnly="1" fieldPosition="0">
        <references count="2">
          <reference field="0" count="1" selected="0">
            <x v="396"/>
          </reference>
          <reference field="4" count="1">
            <x v="175"/>
          </reference>
        </references>
      </pivotArea>
    </format>
    <format dxfId="14828">
      <pivotArea dataOnly="0" labelOnly="1" fieldPosition="0">
        <references count="2">
          <reference field="0" count="1" selected="0">
            <x v="398"/>
          </reference>
          <reference field="4" count="1">
            <x v="176"/>
          </reference>
        </references>
      </pivotArea>
    </format>
    <format dxfId="14827">
      <pivotArea dataOnly="0" labelOnly="1" fieldPosition="0">
        <references count="2">
          <reference field="0" count="1" selected="0">
            <x v="399"/>
          </reference>
          <reference field="4" count="1">
            <x v="177"/>
          </reference>
        </references>
      </pivotArea>
    </format>
    <format dxfId="14826">
      <pivotArea dataOnly="0" labelOnly="1" fieldPosition="0">
        <references count="2">
          <reference field="0" count="1" selected="0">
            <x v="400"/>
          </reference>
          <reference field="4" count="1">
            <x v="178"/>
          </reference>
        </references>
      </pivotArea>
    </format>
    <format dxfId="14825">
      <pivotArea dataOnly="0" labelOnly="1" fieldPosition="0">
        <references count="2">
          <reference field="0" count="1" selected="0">
            <x v="402"/>
          </reference>
          <reference field="4" count="1">
            <x v="179"/>
          </reference>
        </references>
      </pivotArea>
    </format>
    <format dxfId="14824">
      <pivotArea dataOnly="0" labelOnly="1" fieldPosition="0">
        <references count="2">
          <reference field="0" count="1" selected="0">
            <x v="405"/>
          </reference>
          <reference field="4" count="1">
            <x v="180"/>
          </reference>
        </references>
      </pivotArea>
    </format>
    <format dxfId="14823">
      <pivotArea dataOnly="0" labelOnly="1" fieldPosition="0">
        <references count="2">
          <reference field="0" count="1" selected="0">
            <x v="406"/>
          </reference>
          <reference field="4" count="1">
            <x v="185"/>
          </reference>
        </references>
      </pivotArea>
    </format>
    <format dxfId="14822">
      <pivotArea dataOnly="0" labelOnly="1" fieldPosition="0">
        <references count="2">
          <reference field="0" count="1" selected="0">
            <x v="408"/>
          </reference>
          <reference field="4" count="1">
            <x v="186"/>
          </reference>
        </references>
      </pivotArea>
    </format>
    <format dxfId="14821">
      <pivotArea dataOnly="0" labelOnly="1" fieldPosition="0">
        <references count="2">
          <reference field="0" count="1" selected="0">
            <x v="411"/>
          </reference>
          <reference field="4" count="1">
            <x v="187"/>
          </reference>
        </references>
      </pivotArea>
    </format>
    <format dxfId="14820">
      <pivotArea dataOnly="0" labelOnly="1" fieldPosition="0">
        <references count="2">
          <reference field="0" count="1" selected="0">
            <x v="412"/>
          </reference>
          <reference field="4" count="1">
            <x v="188"/>
          </reference>
        </references>
      </pivotArea>
    </format>
    <format dxfId="14819">
      <pivotArea dataOnly="0" labelOnly="1" fieldPosition="0">
        <references count="2">
          <reference field="0" count="1" selected="0">
            <x v="417"/>
          </reference>
          <reference field="4" count="1">
            <x v="189"/>
          </reference>
        </references>
      </pivotArea>
    </format>
    <format dxfId="14818">
      <pivotArea dataOnly="0" labelOnly="1" fieldPosition="0">
        <references count="2">
          <reference field="0" count="1" selected="0">
            <x v="418"/>
          </reference>
          <reference field="4" count="1">
            <x v="191"/>
          </reference>
        </references>
      </pivotArea>
    </format>
    <format dxfId="14817">
      <pivotArea dataOnly="0" labelOnly="1" fieldPosition="0">
        <references count="2">
          <reference field="0" count="1" selected="0">
            <x v="419"/>
          </reference>
          <reference field="4" count="1">
            <x v="192"/>
          </reference>
        </references>
      </pivotArea>
    </format>
    <format dxfId="14816">
      <pivotArea dataOnly="0" labelOnly="1" fieldPosition="0">
        <references count="2">
          <reference field="0" count="1" selected="0">
            <x v="421"/>
          </reference>
          <reference field="4" count="1">
            <x v="194"/>
          </reference>
        </references>
      </pivotArea>
    </format>
    <format dxfId="14815">
      <pivotArea dataOnly="0" labelOnly="1" fieldPosition="0">
        <references count="2">
          <reference field="0" count="1" selected="0">
            <x v="425"/>
          </reference>
          <reference field="4" count="1">
            <x v="196"/>
          </reference>
        </references>
      </pivotArea>
    </format>
    <format dxfId="14814">
      <pivotArea dataOnly="0" labelOnly="1" fieldPosition="0">
        <references count="2">
          <reference field="0" count="1" selected="0">
            <x v="428"/>
          </reference>
          <reference field="4" count="1">
            <x v="199"/>
          </reference>
        </references>
      </pivotArea>
    </format>
    <format dxfId="14813">
      <pivotArea dataOnly="0" labelOnly="1" fieldPosition="0">
        <references count="2">
          <reference field="0" count="1" selected="0">
            <x v="429"/>
          </reference>
          <reference field="4" count="1">
            <x v="200"/>
          </reference>
        </references>
      </pivotArea>
    </format>
    <format dxfId="14812">
      <pivotArea dataOnly="0" labelOnly="1" fieldPosition="0">
        <references count="2">
          <reference field="0" count="1" selected="0">
            <x v="434"/>
          </reference>
          <reference field="4" count="1">
            <x v="201"/>
          </reference>
        </references>
      </pivotArea>
    </format>
    <format dxfId="14811">
      <pivotArea dataOnly="0" labelOnly="1" fieldPosition="0">
        <references count="2">
          <reference field="0" count="1" selected="0">
            <x v="435"/>
          </reference>
          <reference field="4" count="1">
            <x v="202"/>
          </reference>
        </references>
      </pivotArea>
    </format>
    <format dxfId="14810">
      <pivotArea dataOnly="0" labelOnly="1" fieldPosition="0">
        <references count="2">
          <reference field="0" count="1" selected="0">
            <x v="436"/>
          </reference>
          <reference field="4" count="1">
            <x v="203"/>
          </reference>
        </references>
      </pivotArea>
    </format>
    <format dxfId="14809">
      <pivotArea dataOnly="0" labelOnly="1" fieldPosition="0">
        <references count="2">
          <reference field="0" count="1" selected="0">
            <x v="437"/>
          </reference>
          <reference field="4" count="1">
            <x v="204"/>
          </reference>
        </references>
      </pivotArea>
    </format>
    <format dxfId="14808">
      <pivotArea dataOnly="0" labelOnly="1" fieldPosition="0">
        <references count="2">
          <reference field="0" count="1" selected="0">
            <x v="438"/>
          </reference>
          <reference field="4" count="1">
            <x v="205"/>
          </reference>
        </references>
      </pivotArea>
    </format>
    <format dxfId="14807">
      <pivotArea dataOnly="0" labelOnly="1" fieldPosition="0">
        <references count="2">
          <reference field="0" count="1" selected="0">
            <x v="439"/>
          </reference>
          <reference field="4" count="1">
            <x v="207"/>
          </reference>
        </references>
      </pivotArea>
    </format>
    <format dxfId="14806">
      <pivotArea dataOnly="0" labelOnly="1" fieldPosition="0">
        <references count="2">
          <reference field="0" count="1" selected="0">
            <x v="440"/>
          </reference>
          <reference field="4" count="1">
            <x v="210"/>
          </reference>
        </references>
      </pivotArea>
    </format>
    <format dxfId="14805">
      <pivotArea dataOnly="0" labelOnly="1" fieldPosition="0">
        <references count="2">
          <reference field="0" count="1" selected="0">
            <x v="441"/>
          </reference>
          <reference field="4" count="1">
            <x v="214"/>
          </reference>
        </references>
      </pivotArea>
    </format>
    <format dxfId="14804">
      <pivotArea dataOnly="0" labelOnly="1" fieldPosition="0">
        <references count="2">
          <reference field="0" count="1" selected="0">
            <x v="442"/>
          </reference>
          <reference field="4" count="1">
            <x v="216"/>
          </reference>
        </references>
      </pivotArea>
    </format>
    <format dxfId="14803">
      <pivotArea dataOnly="0" labelOnly="1" fieldPosition="0">
        <references count="2">
          <reference field="0" count="1" selected="0">
            <x v="444"/>
          </reference>
          <reference field="4" count="1">
            <x v="217"/>
          </reference>
        </references>
      </pivotArea>
    </format>
    <format dxfId="14802">
      <pivotArea dataOnly="0" labelOnly="1" fieldPosition="0">
        <references count="2">
          <reference field="0" count="1" selected="0">
            <x v="445"/>
          </reference>
          <reference field="4" count="1">
            <x v="226"/>
          </reference>
        </references>
      </pivotArea>
    </format>
    <format dxfId="14801">
      <pivotArea dataOnly="0" labelOnly="1" fieldPosition="0">
        <references count="2">
          <reference field="0" count="1" selected="0">
            <x v="446"/>
          </reference>
          <reference field="4" count="1">
            <x v="232"/>
          </reference>
        </references>
      </pivotArea>
    </format>
    <format dxfId="14800">
      <pivotArea dataOnly="0" labelOnly="1" fieldPosition="0">
        <references count="2">
          <reference field="0" count="1" selected="0">
            <x v="447"/>
          </reference>
          <reference field="4" count="1">
            <x v="184"/>
          </reference>
        </references>
      </pivotArea>
    </format>
    <format dxfId="14799">
      <pivotArea dataOnly="0" labelOnly="1" fieldPosition="0">
        <references count="2">
          <reference field="0" count="1" selected="0">
            <x v="449"/>
          </reference>
          <reference field="4" count="1">
            <x v="206"/>
          </reference>
        </references>
      </pivotArea>
    </format>
    <format dxfId="14798">
      <pivotArea dataOnly="0" labelOnly="1" fieldPosition="0">
        <references count="2">
          <reference field="0" count="1" selected="0">
            <x v="450"/>
          </reference>
          <reference field="4" count="1">
            <x v="207"/>
          </reference>
        </references>
      </pivotArea>
    </format>
    <format dxfId="14797">
      <pivotArea dataOnly="0" labelOnly="1" fieldPosition="0">
        <references count="2">
          <reference field="0" count="1" selected="0">
            <x v="451"/>
          </reference>
          <reference field="4" count="1">
            <x v="209"/>
          </reference>
        </references>
      </pivotArea>
    </format>
    <format dxfId="14796">
      <pivotArea dataOnly="0" labelOnly="1" fieldPosition="0">
        <references count="2">
          <reference field="0" count="1" selected="0">
            <x v="452"/>
          </reference>
          <reference field="4" count="1">
            <x v="210"/>
          </reference>
        </references>
      </pivotArea>
    </format>
    <format dxfId="14795">
      <pivotArea dataOnly="0" labelOnly="1" fieldPosition="0">
        <references count="2">
          <reference field="0" count="1" selected="0">
            <x v="453"/>
          </reference>
          <reference field="4" count="1">
            <x v="212"/>
          </reference>
        </references>
      </pivotArea>
    </format>
    <format dxfId="14794">
      <pivotArea dataOnly="0" labelOnly="1" fieldPosition="0">
        <references count="2">
          <reference field="0" count="1" selected="0">
            <x v="454"/>
          </reference>
          <reference field="4" count="1">
            <x v="216"/>
          </reference>
        </references>
      </pivotArea>
    </format>
    <format dxfId="14793">
      <pivotArea dataOnly="0" labelOnly="1" fieldPosition="0">
        <references count="2">
          <reference field="0" count="1" selected="0">
            <x v="455"/>
          </reference>
          <reference field="4" count="1">
            <x v="218"/>
          </reference>
        </references>
      </pivotArea>
    </format>
    <format dxfId="14792">
      <pivotArea dataOnly="0" labelOnly="1" fieldPosition="0">
        <references count="2">
          <reference field="0" count="1" selected="0">
            <x v="456"/>
          </reference>
          <reference field="4" count="1">
            <x v="191"/>
          </reference>
        </references>
      </pivotArea>
    </format>
    <format dxfId="14791">
      <pivotArea dataOnly="0" labelOnly="1" fieldPosition="0">
        <references count="2">
          <reference field="0" count="1" selected="0">
            <x v="457"/>
          </reference>
          <reference field="4" count="1">
            <x v="205"/>
          </reference>
        </references>
      </pivotArea>
    </format>
    <format dxfId="14790">
      <pivotArea dataOnly="0" labelOnly="1" fieldPosition="0">
        <references count="2">
          <reference field="0" count="1" selected="0">
            <x v="460"/>
          </reference>
          <reference field="4" count="1">
            <x v="206"/>
          </reference>
        </references>
      </pivotArea>
    </format>
    <format dxfId="14789">
      <pivotArea dataOnly="0" labelOnly="1" fieldPosition="0">
        <references count="2">
          <reference field="0" count="1" selected="0">
            <x v="462"/>
          </reference>
          <reference field="4" count="1">
            <x v="207"/>
          </reference>
        </references>
      </pivotArea>
    </format>
    <format dxfId="14788">
      <pivotArea dataOnly="0" labelOnly="1" fieldPosition="0">
        <references count="2">
          <reference field="0" count="1" selected="0">
            <x v="465"/>
          </reference>
          <reference field="4" count="1">
            <x v="208"/>
          </reference>
        </references>
      </pivotArea>
    </format>
    <format dxfId="14787">
      <pivotArea dataOnly="0" labelOnly="1" fieldPosition="0">
        <references count="2">
          <reference field="0" count="1" selected="0">
            <x v="469"/>
          </reference>
          <reference field="4" count="1">
            <x v="209"/>
          </reference>
        </references>
      </pivotArea>
    </format>
    <format dxfId="14786">
      <pivotArea dataOnly="0" labelOnly="1" fieldPosition="0">
        <references count="2">
          <reference field="0" count="1" selected="0">
            <x v="472"/>
          </reference>
          <reference field="4" count="1">
            <x v="210"/>
          </reference>
        </references>
      </pivotArea>
    </format>
    <format dxfId="14785">
      <pivotArea dataOnly="0" labelOnly="1" fieldPosition="0">
        <references count="2">
          <reference field="0" count="1" selected="0">
            <x v="476"/>
          </reference>
          <reference field="4" count="1">
            <x v="211"/>
          </reference>
        </references>
      </pivotArea>
    </format>
    <format dxfId="14784">
      <pivotArea dataOnly="0" labelOnly="1" fieldPosition="0">
        <references count="2">
          <reference field="0" count="1" selected="0">
            <x v="478"/>
          </reference>
          <reference field="4" count="1">
            <x v="212"/>
          </reference>
        </references>
      </pivotArea>
    </format>
    <format dxfId="14783">
      <pivotArea dataOnly="0" labelOnly="1" fieldPosition="0">
        <references count="2">
          <reference field="0" count="1" selected="0">
            <x v="479"/>
          </reference>
          <reference field="4" count="1">
            <x v="213"/>
          </reference>
        </references>
      </pivotArea>
    </format>
    <format dxfId="14782">
      <pivotArea dataOnly="0" labelOnly="1" fieldPosition="0">
        <references count="2">
          <reference field="0" count="1" selected="0">
            <x v="481"/>
          </reference>
          <reference field="4" count="1">
            <x v="215"/>
          </reference>
        </references>
      </pivotArea>
    </format>
    <format dxfId="14781">
      <pivotArea dataOnly="0" labelOnly="1" fieldPosition="0">
        <references count="2">
          <reference field="0" count="1" selected="0">
            <x v="485"/>
          </reference>
          <reference field="4" count="1">
            <x v="217"/>
          </reference>
        </references>
      </pivotArea>
    </format>
    <format dxfId="14780">
      <pivotArea dataOnly="0" labelOnly="1" fieldPosition="0">
        <references count="2">
          <reference field="0" count="1" selected="0">
            <x v="486"/>
          </reference>
          <reference field="4" count="1">
            <x v="218"/>
          </reference>
        </references>
      </pivotArea>
    </format>
    <format dxfId="14779">
      <pivotArea dataOnly="0" labelOnly="1" fieldPosition="0">
        <references count="2">
          <reference field="0" count="1" selected="0">
            <x v="488"/>
          </reference>
          <reference field="4" count="1">
            <x v="219"/>
          </reference>
        </references>
      </pivotArea>
    </format>
    <format dxfId="14778">
      <pivotArea dataOnly="0" labelOnly="1" fieldPosition="0">
        <references count="2">
          <reference field="0" count="1" selected="0">
            <x v="489"/>
          </reference>
          <reference field="4" count="1">
            <x v="220"/>
          </reference>
        </references>
      </pivotArea>
    </format>
    <format dxfId="14777">
      <pivotArea dataOnly="0" labelOnly="1" fieldPosition="0">
        <references count="2">
          <reference field="0" count="1" selected="0">
            <x v="490"/>
          </reference>
          <reference field="4" count="1">
            <x v="223"/>
          </reference>
        </references>
      </pivotArea>
    </format>
    <format dxfId="14776">
      <pivotArea dataOnly="0" labelOnly="1" fieldPosition="0">
        <references count="2">
          <reference field="0" count="1" selected="0">
            <x v="491"/>
          </reference>
          <reference field="4" count="1">
            <x v="235"/>
          </reference>
        </references>
      </pivotArea>
    </format>
    <format dxfId="14775">
      <pivotArea dataOnly="0" labelOnly="1" fieldPosition="0">
        <references count="2">
          <reference field="0" count="1" selected="0">
            <x v="492"/>
          </reference>
          <reference field="4" count="1">
            <x v="222"/>
          </reference>
        </references>
      </pivotArea>
    </format>
    <format dxfId="14774">
      <pivotArea dataOnly="0" labelOnly="1" fieldPosition="0">
        <references count="2">
          <reference field="0" count="1" selected="0">
            <x v="493"/>
          </reference>
          <reference field="4" count="1">
            <x v="226"/>
          </reference>
        </references>
      </pivotArea>
    </format>
    <format dxfId="14773">
      <pivotArea dataOnly="0" labelOnly="1" fieldPosition="0">
        <references count="2">
          <reference field="0" count="1" selected="0">
            <x v="495"/>
          </reference>
          <reference field="4" count="1">
            <x v="227"/>
          </reference>
        </references>
      </pivotArea>
    </format>
    <format dxfId="14772">
      <pivotArea dataOnly="0" labelOnly="1" fieldPosition="0">
        <references count="2">
          <reference field="0" count="1" selected="0">
            <x v="496"/>
          </reference>
          <reference field="4" count="1">
            <x v="228"/>
          </reference>
        </references>
      </pivotArea>
    </format>
    <format dxfId="14771">
      <pivotArea dataOnly="0" labelOnly="1" fieldPosition="0">
        <references count="2">
          <reference field="0" count="1" selected="0">
            <x v="497"/>
          </reference>
          <reference field="4" count="1">
            <x v="229"/>
          </reference>
        </references>
      </pivotArea>
    </format>
    <format dxfId="14770">
      <pivotArea dataOnly="0" labelOnly="1" fieldPosition="0">
        <references count="2">
          <reference field="0" count="1" selected="0">
            <x v="498"/>
          </reference>
          <reference field="4" count="1">
            <x v="230"/>
          </reference>
        </references>
      </pivotArea>
    </format>
    <format dxfId="14769">
      <pivotArea dataOnly="0" labelOnly="1" fieldPosition="0">
        <references count="2">
          <reference field="0" count="1" selected="0">
            <x v="500"/>
          </reference>
          <reference field="4" count="1">
            <x v="231"/>
          </reference>
        </references>
      </pivotArea>
    </format>
    <format dxfId="14768">
      <pivotArea dataOnly="0" labelOnly="1" fieldPosition="0">
        <references count="2">
          <reference field="0" count="1" selected="0">
            <x v="501"/>
          </reference>
          <reference field="4" count="1">
            <x v="232"/>
          </reference>
        </references>
      </pivotArea>
    </format>
    <format dxfId="14767">
      <pivotArea dataOnly="0" labelOnly="1" fieldPosition="0">
        <references count="2">
          <reference field="0" count="1" selected="0">
            <x v="503"/>
          </reference>
          <reference field="4" count="1">
            <x v="233"/>
          </reference>
        </references>
      </pivotArea>
    </format>
    <format dxfId="14766">
      <pivotArea dataOnly="0" labelOnly="1" fieldPosition="0">
        <references count="2">
          <reference field="0" count="1" selected="0">
            <x v="504"/>
          </reference>
          <reference field="4" count="1">
            <x v="234"/>
          </reference>
        </references>
      </pivotArea>
    </format>
    <format dxfId="14765">
      <pivotArea dataOnly="0" labelOnly="1" fieldPosition="0">
        <references count="2">
          <reference field="0" count="1" selected="0">
            <x v="505"/>
          </reference>
          <reference field="4" count="1">
            <x v="236"/>
          </reference>
        </references>
      </pivotArea>
    </format>
    <format dxfId="14764">
      <pivotArea dataOnly="0" labelOnly="1" fieldPosition="0">
        <references count="3">
          <reference field="0" count="1" selected="0">
            <x v="0"/>
          </reference>
          <reference field="4" count="1" selected="0">
            <x v="119"/>
          </reference>
          <reference field="5" count="1">
            <x v="1"/>
          </reference>
        </references>
      </pivotArea>
    </format>
    <format dxfId="14763">
      <pivotArea dataOnly="0" labelOnly="1" fieldPosition="0">
        <references count="3">
          <reference field="0" count="1" selected="0">
            <x v="17"/>
          </reference>
          <reference field="4" count="1" selected="0">
            <x v="0"/>
          </reference>
          <reference field="5" count="1">
            <x v="0"/>
          </reference>
        </references>
      </pivotArea>
    </format>
    <format dxfId="14762">
      <pivotArea dataOnly="0" labelOnly="1" fieldPosition="0">
        <references count="3">
          <reference field="0" count="1" selected="0">
            <x v="26"/>
          </reference>
          <reference field="4" count="1" selected="0">
            <x v="5"/>
          </reference>
          <reference field="5" count="1">
            <x v="6"/>
          </reference>
        </references>
      </pivotArea>
    </format>
    <format dxfId="14761">
      <pivotArea dataOnly="0" labelOnly="1" fieldPosition="0">
        <references count="3">
          <reference field="0" count="1" selected="0">
            <x v="27"/>
          </reference>
          <reference field="4" count="1" selected="0">
            <x v="83"/>
          </reference>
          <reference field="5" count="1">
            <x v="10"/>
          </reference>
        </references>
      </pivotArea>
    </format>
    <format dxfId="14760">
      <pivotArea dataOnly="0" labelOnly="1" fieldPosition="0">
        <references count="3">
          <reference field="0" count="1" selected="0">
            <x v="28"/>
          </reference>
          <reference field="4" count="1" selected="0">
            <x v="13"/>
          </reference>
          <reference field="5" count="1">
            <x v="6"/>
          </reference>
        </references>
      </pivotArea>
    </format>
    <format dxfId="14759">
      <pivotArea dataOnly="0" labelOnly="1" fieldPosition="0">
        <references count="3">
          <reference field="0" count="1" selected="0">
            <x v="32"/>
          </reference>
          <reference field="4" count="1" selected="0">
            <x v="7"/>
          </reference>
          <reference field="5" count="1">
            <x v="3"/>
          </reference>
        </references>
      </pivotArea>
    </format>
    <format dxfId="14758">
      <pivotArea dataOnly="0" labelOnly="1" fieldPosition="0">
        <references count="3">
          <reference field="0" count="1" selected="0">
            <x v="46"/>
          </reference>
          <reference field="4" count="1" selected="0">
            <x v="17"/>
          </reference>
          <reference field="5" count="1">
            <x v="10"/>
          </reference>
        </references>
      </pivotArea>
    </format>
    <format dxfId="14757">
      <pivotArea dataOnly="0" labelOnly="1" fieldPosition="0">
        <references count="3">
          <reference field="0" count="1" selected="0">
            <x v="48"/>
          </reference>
          <reference field="4" count="1" selected="0">
            <x v="20"/>
          </reference>
          <reference field="5" count="1">
            <x v="3"/>
          </reference>
        </references>
      </pivotArea>
    </format>
    <format dxfId="14756">
      <pivotArea dataOnly="0" labelOnly="1" fieldPosition="0">
        <references count="3">
          <reference field="0" count="1" selected="0">
            <x v="59"/>
          </reference>
          <reference field="4" count="1" selected="0">
            <x v="42"/>
          </reference>
          <reference field="5" count="1">
            <x v="10"/>
          </reference>
        </references>
      </pivotArea>
    </format>
    <format dxfId="14755">
      <pivotArea dataOnly="0" labelOnly="1" fieldPosition="0">
        <references count="3">
          <reference field="0" count="1" selected="0">
            <x v="61"/>
          </reference>
          <reference field="4" count="1" selected="0">
            <x v="50"/>
          </reference>
          <reference field="5" count="1">
            <x v="3"/>
          </reference>
        </references>
      </pivotArea>
    </format>
    <format dxfId="14754">
      <pivotArea dataOnly="0" labelOnly="1" fieldPosition="0">
        <references count="3">
          <reference field="0" count="1" selected="0">
            <x v="62"/>
          </reference>
          <reference field="4" count="1" selected="0">
            <x v="51"/>
          </reference>
          <reference field="5" count="1">
            <x v="10"/>
          </reference>
        </references>
      </pivotArea>
    </format>
    <format dxfId="14753">
      <pivotArea dataOnly="0" labelOnly="1" fieldPosition="0">
        <references count="3">
          <reference field="0" count="1" selected="0">
            <x v="64"/>
          </reference>
          <reference field="4" count="1" selected="0">
            <x v="65"/>
          </reference>
          <reference field="5" count="1">
            <x v="3"/>
          </reference>
        </references>
      </pivotArea>
    </format>
    <format dxfId="14752">
      <pivotArea dataOnly="0" labelOnly="1" fieldPosition="0">
        <references count="3">
          <reference field="0" count="1" selected="0">
            <x v="65"/>
          </reference>
          <reference field="4" count="1" selected="0">
            <x v="67"/>
          </reference>
          <reference field="5" count="1">
            <x v="10"/>
          </reference>
        </references>
      </pivotArea>
    </format>
    <format dxfId="14751">
      <pivotArea dataOnly="0" labelOnly="1" fieldPosition="0">
        <references count="3">
          <reference field="0" count="1" selected="0">
            <x v="66"/>
          </reference>
          <reference field="4" count="1" selected="0">
            <x v="68"/>
          </reference>
          <reference field="5" count="1">
            <x v="3"/>
          </reference>
        </references>
      </pivotArea>
    </format>
    <format dxfId="14750">
      <pivotArea dataOnly="0" labelOnly="1" fieldPosition="0">
        <references count="3">
          <reference field="0" count="1" selected="0">
            <x v="77"/>
          </reference>
          <reference field="4" count="1" selected="0">
            <x v="106"/>
          </reference>
          <reference field="5" count="1">
            <x v="10"/>
          </reference>
        </references>
      </pivotArea>
    </format>
    <format dxfId="14749">
      <pivotArea dataOnly="0" labelOnly="1" fieldPosition="0">
        <references count="3">
          <reference field="0" count="1" selected="0">
            <x v="79"/>
          </reference>
          <reference field="4" count="1" selected="0">
            <x v="110"/>
          </reference>
          <reference field="5" count="1">
            <x v="3"/>
          </reference>
        </references>
      </pivotArea>
    </format>
    <format dxfId="14748">
      <pivotArea dataOnly="0" labelOnly="1" fieldPosition="0">
        <references count="3">
          <reference field="0" count="1" selected="0">
            <x v="90"/>
          </reference>
          <reference field="4" count="1" selected="0">
            <x v="144"/>
          </reference>
          <reference field="5" count="1">
            <x v="10"/>
          </reference>
        </references>
      </pivotArea>
    </format>
    <format dxfId="14747">
      <pivotArea dataOnly="0" labelOnly="1" fieldPosition="0">
        <references count="3">
          <reference field="0" count="1" selected="0">
            <x v="91"/>
          </reference>
          <reference field="4" count="1" selected="0">
            <x v="145"/>
          </reference>
          <reference field="5" count="1">
            <x v="3"/>
          </reference>
        </references>
      </pivotArea>
    </format>
    <format dxfId="14746">
      <pivotArea dataOnly="0" labelOnly="1" fieldPosition="0">
        <references count="3">
          <reference field="0" count="1" selected="0">
            <x v="128"/>
          </reference>
          <reference field="4" count="1" selected="0">
            <x v="166"/>
          </reference>
          <reference field="5" count="1">
            <x v="10"/>
          </reference>
        </references>
      </pivotArea>
    </format>
    <format dxfId="14745">
      <pivotArea dataOnly="0" labelOnly="1" fieldPosition="0">
        <references count="3">
          <reference field="0" count="1" selected="0">
            <x v="129"/>
          </reference>
          <reference field="4" count="1" selected="0">
            <x v="167"/>
          </reference>
          <reference field="5" count="1">
            <x v="3"/>
          </reference>
        </references>
      </pivotArea>
    </format>
    <format dxfId="14744">
      <pivotArea dataOnly="0" labelOnly="1" fieldPosition="0">
        <references count="3">
          <reference field="0" count="1" selected="0">
            <x v="137"/>
          </reference>
          <reference field="4" count="1" selected="0">
            <x v="172"/>
          </reference>
          <reference field="5" count="1">
            <x v="10"/>
          </reference>
        </references>
      </pivotArea>
    </format>
    <format dxfId="14743">
      <pivotArea dataOnly="0" labelOnly="1" fieldPosition="0">
        <references count="3">
          <reference field="0" count="1" selected="0">
            <x v="138"/>
          </reference>
          <reference field="4" count="1" selected="0">
            <x v="173"/>
          </reference>
          <reference field="5" count="1">
            <x v="3"/>
          </reference>
        </references>
      </pivotArea>
    </format>
    <format dxfId="14742">
      <pivotArea dataOnly="0" labelOnly="1" fieldPosition="0">
        <references count="3">
          <reference field="0" count="1" selected="0">
            <x v="142"/>
          </reference>
          <reference field="4" count="1" selected="0">
            <x v="178"/>
          </reference>
          <reference field="5" count="1">
            <x v="10"/>
          </reference>
        </references>
      </pivotArea>
    </format>
    <format dxfId="14741">
      <pivotArea dataOnly="0" labelOnly="1" fieldPosition="0">
        <references count="3">
          <reference field="0" count="1" selected="0">
            <x v="143"/>
          </reference>
          <reference field="4" count="1" selected="0">
            <x v="180"/>
          </reference>
          <reference field="5" count="1">
            <x v="3"/>
          </reference>
        </references>
      </pivotArea>
    </format>
    <format dxfId="14740">
      <pivotArea dataOnly="0" labelOnly="1" fieldPosition="0">
        <references count="3">
          <reference field="0" count="1" selected="0">
            <x v="148"/>
          </reference>
          <reference field="4" count="1" selected="0">
            <x v="183"/>
          </reference>
          <reference field="5" count="1">
            <x v="10"/>
          </reference>
        </references>
      </pivotArea>
    </format>
    <format dxfId="14739">
      <pivotArea dataOnly="0" labelOnly="1" fieldPosition="0">
        <references count="3">
          <reference field="0" count="1" selected="0">
            <x v="149"/>
          </reference>
          <reference field="4" count="1" selected="0">
            <x v="185"/>
          </reference>
          <reference field="5" count="1">
            <x v="3"/>
          </reference>
        </references>
      </pivotArea>
    </format>
    <format dxfId="14738">
      <pivotArea dataOnly="0" labelOnly="1" fieldPosition="0">
        <references count="3">
          <reference field="0" count="1" selected="0">
            <x v="153"/>
          </reference>
          <reference field="4" count="1" selected="0">
            <x v="195"/>
          </reference>
          <reference field="5" count="1">
            <x v="10"/>
          </reference>
        </references>
      </pivotArea>
    </format>
    <format dxfId="14737">
      <pivotArea dataOnly="0" labelOnly="1" fieldPosition="0">
        <references count="3">
          <reference field="0" count="1" selected="0">
            <x v="154"/>
          </reference>
          <reference field="4" count="1" selected="0">
            <x v="196"/>
          </reference>
          <reference field="5" count="1">
            <x v="3"/>
          </reference>
        </references>
      </pivotArea>
    </format>
    <format dxfId="14736">
      <pivotArea dataOnly="0" labelOnly="1" fieldPosition="0">
        <references count="3">
          <reference field="0" count="1" selected="0">
            <x v="159"/>
          </reference>
          <reference field="4" count="1" selected="0">
            <x v="225"/>
          </reference>
          <reference field="5" count="1">
            <x v="10"/>
          </reference>
        </references>
      </pivotArea>
    </format>
    <format dxfId="14735">
      <pivotArea dataOnly="0" labelOnly="1" fieldPosition="0">
        <references count="3">
          <reference field="0" count="1" selected="0">
            <x v="160"/>
          </reference>
          <reference field="4" count="1" selected="0">
            <x v="237"/>
          </reference>
          <reference field="5" count="1">
            <x v="3"/>
          </reference>
        </references>
      </pivotArea>
    </format>
    <format dxfId="14734">
      <pivotArea dataOnly="0" labelOnly="1" fieldPosition="0">
        <references count="3">
          <reference field="0" count="1" selected="0">
            <x v="163"/>
          </reference>
          <reference field="4" count="1" selected="0">
            <x v="9"/>
          </reference>
          <reference field="5" count="1">
            <x v="9"/>
          </reference>
        </references>
      </pivotArea>
    </format>
    <format dxfId="14733">
      <pivotArea dataOnly="0" labelOnly="1" fieldPosition="0">
        <references count="3">
          <reference field="0" count="1" selected="0">
            <x v="171"/>
          </reference>
          <reference field="4" count="1" selected="0">
            <x v="96"/>
          </reference>
          <reference field="5" count="1">
            <x v="10"/>
          </reference>
        </references>
      </pivotArea>
    </format>
    <format dxfId="14732">
      <pivotArea dataOnly="0" labelOnly="1" fieldPosition="0">
        <references count="3">
          <reference field="0" count="1" selected="0">
            <x v="172"/>
          </reference>
          <reference field="4" count="1" selected="0">
            <x v="99"/>
          </reference>
          <reference field="5" count="1">
            <x v="9"/>
          </reference>
        </references>
      </pivotArea>
    </format>
    <format dxfId="14731">
      <pivotArea dataOnly="0" labelOnly="1" fieldPosition="0">
        <references count="3">
          <reference field="0" count="1" selected="0">
            <x v="196"/>
          </reference>
          <reference field="4" count="1" selected="0">
            <x v="143"/>
          </reference>
          <reference field="5" count="1">
            <x v="10"/>
          </reference>
        </references>
      </pivotArea>
    </format>
    <format dxfId="14730">
      <pivotArea dataOnly="0" labelOnly="1" fieldPosition="0">
        <references count="3">
          <reference field="0" count="1" selected="0">
            <x v="197"/>
          </reference>
          <reference field="4" count="1" selected="0">
            <x v="144"/>
          </reference>
          <reference field="5" count="1">
            <x v="9"/>
          </reference>
        </references>
      </pivotArea>
    </format>
    <format dxfId="14729">
      <pivotArea dataOnly="0" labelOnly="1" fieldPosition="0">
        <references count="3">
          <reference field="0" count="1" selected="0">
            <x v="237"/>
          </reference>
          <reference field="4" count="1" selected="0">
            <x v="175"/>
          </reference>
          <reference field="5" count="1">
            <x v="10"/>
          </reference>
        </references>
      </pivotArea>
    </format>
    <format dxfId="14728">
      <pivotArea dataOnly="0" labelOnly="1" fieldPosition="0">
        <references count="3">
          <reference field="0" count="1" selected="0">
            <x v="238"/>
          </reference>
          <reference field="4" count="1" selected="0">
            <x v="179"/>
          </reference>
          <reference field="5" count="1">
            <x v="9"/>
          </reference>
        </references>
      </pivotArea>
    </format>
    <format dxfId="14727">
      <pivotArea dataOnly="0" labelOnly="1" fieldPosition="0">
        <references count="3">
          <reference field="0" count="1" selected="0">
            <x v="255"/>
          </reference>
          <reference field="4" count="1" selected="0">
            <x v="6"/>
          </reference>
          <reference field="5" count="1">
            <x v="4"/>
          </reference>
        </references>
      </pivotArea>
    </format>
    <format dxfId="14726">
      <pivotArea dataOnly="0" labelOnly="1" fieldPosition="0">
        <references count="3">
          <reference field="0" count="1" selected="0">
            <x v="264"/>
          </reference>
          <reference field="4" count="1" selected="0">
            <x v="84"/>
          </reference>
          <reference field="5" count="1">
            <x v="2"/>
          </reference>
        </references>
      </pivotArea>
    </format>
    <format dxfId="14725">
      <pivotArea dataOnly="0" labelOnly="1" fieldPosition="0">
        <references count="3">
          <reference field="0" count="1" selected="0">
            <x v="270"/>
          </reference>
          <reference field="4" count="1" selected="0">
            <x v="135"/>
          </reference>
          <reference field="5" count="1">
            <x v="10"/>
          </reference>
        </references>
      </pivotArea>
    </format>
    <format dxfId="14724">
      <pivotArea dataOnly="0" labelOnly="1" fieldPosition="0">
        <references count="3">
          <reference field="0" count="1" selected="0">
            <x v="271"/>
          </reference>
          <reference field="4" count="1" selected="0">
            <x v="23"/>
          </reference>
          <reference field="5" count="1">
            <x v="2"/>
          </reference>
        </references>
      </pivotArea>
    </format>
    <format dxfId="14723">
      <pivotArea dataOnly="0" labelOnly="1" fieldPosition="0">
        <references count="3">
          <reference field="0" count="1" selected="0">
            <x v="339"/>
          </reference>
          <reference field="4" count="1" selected="0">
            <x v="167"/>
          </reference>
          <reference field="5" count="1">
            <x v="10"/>
          </reference>
        </references>
      </pivotArea>
    </format>
    <format dxfId="14722">
      <pivotArea dataOnly="0" labelOnly="1" fieldPosition="0">
        <references count="3">
          <reference field="0" count="1" selected="0">
            <x v="340"/>
          </reference>
          <reference field="4" count="1" selected="0">
            <x v="189"/>
          </reference>
          <reference field="5" count="1">
            <x v="2"/>
          </reference>
        </references>
      </pivotArea>
    </format>
    <format dxfId="14721">
      <pivotArea dataOnly="0" labelOnly="1" fieldPosition="0">
        <references count="3">
          <reference field="0" count="1" selected="0">
            <x v="368"/>
          </reference>
          <reference field="4" count="1" selected="0">
            <x v="86"/>
          </reference>
          <reference field="5" count="1">
            <x v="5"/>
          </reference>
        </references>
      </pivotArea>
    </format>
    <format dxfId="14720">
      <pivotArea dataOnly="0" labelOnly="1" fieldPosition="0">
        <references count="3">
          <reference field="0" count="1" selected="0">
            <x v="369"/>
          </reference>
          <reference field="4" count="1" selected="0">
            <x v="22"/>
          </reference>
          <reference field="5" count="1">
            <x v="10"/>
          </reference>
        </references>
      </pivotArea>
    </format>
    <format dxfId="14719">
      <pivotArea dataOnly="0" labelOnly="1" fieldPosition="0">
        <references count="3">
          <reference field="0" count="1" selected="0">
            <x v="370"/>
          </reference>
          <reference field="4" count="1" selected="0">
            <x v="84"/>
          </reference>
          <reference field="5" count="1">
            <x v="5"/>
          </reference>
        </references>
      </pivotArea>
    </format>
    <format dxfId="14718">
      <pivotArea dataOnly="0" labelOnly="1" fieldPosition="0">
        <references count="3">
          <reference field="0" count="1" selected="0">
            <x v="371"/>
          </reference>
          <reference field="4" count="1" selected="0">
            <x v="85"/>
          </reference>
          <reference field="5" count="1">
            <x v="10"/>
          </reference>
        </references>
      </pivotArea>
    </format>
    <format dxfId="14717">
      <pivotArea dataOnly="0" labelOnly="1" fieldPosition="0">
        <references count="3">
          <reference field="0" count="1" selected="0">
            <x v="372"/>
          </reference>
          <reference field="4" count="1" selected="0">
            <x v="123"/>
          </reference>
          <reference field="5" count="1">
            <x v="5"/>
          </reference>
        </references>
      </pivotArea>
    </format>
    <format dxfId="14716">
      <pivotArea dataOnly="0" labelOnly="1" fieldPosition="0">
        <references count="3">
          <reference field="0" count="1" selected="0">
            <x v="393"/>
          </reference>
          <reference field="4" count="1" selected="0">
            <x v="170"/>
          </reference>
          <reference field="5" count="1">
            <x v="10"/>
          </reference>
        </references>
      </pivotArea>
    </format>
    <format dxfId="14715">
      <pivotArea dataOnly="0" labelOnly="1" fieldPosition="0">
        <references count="3">
          <reference field="0" count="1" selected="0">
            <x v="394"/>
          </reference>
          <reference field="4" count="1" selected="0">
            <x v="171"/>
          </reference>
          <reference field="5" count="1">
            <x v="5"/>
          </reference>
        </references>
      </pivotArea>
    </format>
    <format dxfId="14714">
      <pivotArea dataOnly="0" labelOnly="1" fieldPosition="0">
        <references count="3">
          <reference field="0" count="1" selected="0">
            <x v="427"/>
          </reference>
          <reference field="4" count="1" selected="0">
            <x v="196"/>
          </reference>
          <reference field="5" count="1">
            <x v="10"/>
          </reference>
        </references>
      </pivotArea>
    </format>
    <format dxfId="14713">
      <pivotArea dataOnly="0" labelOnly="1" fieldPosition="0">
        <references count="3">
          <reference field="0" count="1" selected="0">
            <x v="428"/>
          </reference>
          <reference field="4" count="1" selected="0">
            <x v="199"/>
          </reference>
          <reference field="5" count="1">
            <x v="5"/>
          </reference>
        </references>
      </pivotArea>
    </format>
    <format dxfId="14712">
      <pivotArea dataOnly="0" labelOnly="1" fieldPosition="0">
        <references count="3">
          <reference field="0" count="1" selected="0">
            <x v="433"/>
          </reference>
          <reference field="4" count="1" selected="0">
            <x v="200"/>
          </reference>
          <reference field="5" count="1">
            <x v="10"/>
          </reference>
        </references>
      </pivotArea>
    </format>
    <format dxfId="14711">
      <pivotArea dataOnly="0" labelOnly="1" fieldPosition="0">
        <references count="3">
          <reference field="0" count="1" selected="0">
            <x v="435"/>
          </reference>
          <reference field="4" count="1" selected="0">
            <x v="202"/>
          </reference>
          <reference field="5" count="1">
            <x v="5"/>
          </reference>
        </references>
      </pivotArea>
    </format>
    <format dxfId="14710">
      <pivotArea dataOnly="0" labelOnly="1" fieldPosition="0">
        <references count="3">
          <reference field="0" count="1" selected="0">
            <x v="447"/>
          </reference>
          <reference field="4" count="1" selected="0">
            <x v="184"/>
          </reference>
          <reference field="5" count="1">
            <x v="8"/>
          </reference>
        </references>
      </pivotArea>
    </format>
    <format dxfId="14709">
      <pivotArea dataOnly="0" labelOnly="1" fieldPosition="0">
        <references count="3">
          <reference field="0" count="1" selected="0">
            <x v="456"/>
          </reference>
          <reference field="4" count="1" selected="0">
            <x v="191"/>
          </reference>
          <reference field="5" count="1">
            <x v="10"/>
          </reference>
        </references>
      </pivotArea>
    </format>
    <format dxfId="14708">
      <pivotArea dataOnly="0" labelOnly="1" fieldPosition="0">
        <references count="3">
          <reference field="0" count="1" selected="0">
            <x v="457"/>
          </reference>
          <reference field="4" count="1" selected="0">
            <x v="205"/>
          </reference>
          <reference field="5" count="1">
            <x v="8"/>
          </reference>
        </references>
      </pivotArea>
    </format>
    <format dxfId="14707">
      <pivotArea dataOnly="0" labelOnly="1" fieldPosition="0">
        <references count="3">
          <reference field="0" count="1" selected="0">
            <x v="459"/>
          </reference>
          <reference field="4" count="1" selected="0">
            <x v="205"/>
          </reference>
          <reference field="5" count="1">
            <x v="10"/>
          </reference>
        </references>
      </pivotArea>
    </format>
    <format dxfId="14706">
      <pivotArea dataOnly="0" labelOnly="1" fieldPosition="0">
        <references count="3">
          <reference field="0" count="1" selected="0">
            <x v="460"/>
          </reference>
          <reference field="4" count="1" selected="0">
            <x v="206"/>
          </reference>
          <reference field="5" count="1">
            <x v="8"/>
          </reference>
        </references>
      </pivotArea>
    </format>
    <format dxfId="14705">
      <pivotArea dataOnly="0" labelOnly="1" fieldPosition="0">
        <references count="3">
          <reference field="0" count="1" selected="0">
            <x v="461"/>
          </reference>
          <reference field="4" count="1" selected="0">
            <x v="206"/>
          </reference>
          <reference field="5" count="1">
            <x v="10"/>
          </reference>
        </references>
      </pivotArea>
    </format>
    <format dxfId="14704">
      <pivotArea dataOnly="0" labelOnly="1" fieldPosition="0">
        <references count="3">
          <reference field="0" count="1" selected="0">
            <x v="462"/>
          </reference>
          <reference field="4" count="1" selected="0">
            <x v="207"/>
          </reference>
          <reference field="5" count="1">
            <x v="8"/>
          </reference>
        </references>
      </pivotArea>
    </format>
    <format dxfId="14703">
      <pivotArea dataOnly="0" labelOnly="1" fieldPosition="0">
        <references count="3">
          <reference field="0" count="1" selected="0">
            <x v="464"/>
          </reference>
          <reference field="4" count="1" selected="0">
            <x v="207"/>
          </reference>
          <reference field="5" count="1">
            <x v="10"/>
          </reference>
        </references>
      </pivotArea>
    </format>
    <format dxfId="14702">
      <pivotArea dataOnly="0" labelOnly="1" fieldPosition="0">
        <references count="3">
          <reference field="0" count="1" selected="0">
            <x v="465"/>
          </reference>
          <reference field="4" count="1" selected="0">
            <x v="208"/>
          </reference>
          <reference field="5" count="1">
            <x v="8"/>
          </reference>
        </references>
      </pivotArea>
    </format>
    <format dxfId="14701">
      <pivotArea dataOnly="0" labelOnly="1" fieldPosition="0">
        <references count="3">
          <reference field="0" count="1" selected="0">
            <x v="468"/>
          </reference>
          <reference field="4" count="1" selected="0">
            <x v="208"/>
          </reference>
          <reference field="5" count="1">
            <x v="10"/>
          </reference>
        </references>
      </pivotArea>
    </format>
    <format dxfId="14700">
      <pivotArea dataOnly="0" labelOnly="1" fieldPosition="0">
        <references count="3">
          <reference field="0" count="1" selected="0">
            <x v="469"/>
          </reference>
          <reference field="4" count="1" selected="0">
            <x v="209"/>
          </reference>
          <reference field="5" count="1">
            <x v="8"/>
          </reference>
        </references>
      </pivotArea>
    </format>
    <format dxfId="14699">
      <pivotArea dataOnly="0" labelOnly="1" fieldPosition="0">
        <references count="3">
          <reference field="0" count="1" selected="0">
            <x v="471"/>
          </reference>
          <reference field="4" count="1" selected="0">
            <x v="209"/>
          </reference>
          <reference field="5" count="1">
            <x v="10"/>
          </reference>
        </references>
      </pivotArea>
    </format>
    <format dxfId="14698">
      <pivotArea dataOnly="0" labelOnly="1" fieldPosition="0">
        <references count="3">
          <reference field="0" count="1" selected="0">
            <x v="472"/>
          </reference>
          <reference field="4" count="1" selected="0">
            <x v="210"/>
          </reference>
          <reference field="5" count="1">
            <x v="8"/>
          </reference>
        </references>
      </pivotArea>
    </format>
    <format dxfId="14697">
      <pivotArea dataOnly="0" labelOnly="1" fieldPosition="0">
        <references count="3">
          <reference field="0" count="1" selected="0">
            <x v="477"/>
          </reference>
          <reference field="4" count="1" selected="0">
            <x v="211"/>
          </reference>
          <reference field="5" count="1">
            <x v="10"/>
          </reference>
        </references>
      </pivotArea>
    </format>
    <format dxfId="14696">
      <pivotArea dataOnly="0" labelOnly="1" fieldPosition="0">
        <references count="3">
          <reference field="0" count="1" selected="0">
            <x v="478"/>
          </reference>
          <reference field="4" count="1" selected="0">
            <x v="212"/>
          </reference>
          <reference field="5" count="1">
            <x v="8"/>
          </reference>
        </references>
      </pivotArea>
    </format>
    <format dxfId="14695">
      <pivotArea dataOnly="0" labelOnly="1" fieldPosition="0">
        <references count="3">
          <reference field="0" count="1" selected="0">
            <x v="480"/>
          </reference>
          <reference field="4" count="1" selected="0">
            <x v="213"/>
          </reference>
          <reference field="5" count="1">
            <x v="10"/>
          </reference>
        </references>
      </pivotArea>
    </format>
    <format dxfId="14694">
      <pivotArea dataOnly="0" labelOnly="1" fieldPosition="0">
        <references count="3">
          <reference field="0" count="1" selected="0">
            <x v="481"/>
          </reference>
          <reference field="4" count="1" selected="0">
            <x v="215"/>
          </reference>
          <reference field="5" count="1">
            <x v="8"/>
          </reference>
        </references>
      </pivotArea>
    </format>
    <format dxfId="14693">
      <pivotArea dataOnly="0" labelOnly="1" fieldPosition="0">
        <references count="3">
          <reference field="0" count="1" selected="0">
            <x v="483"/>
          </reference>
          <reference field="4" count="1" selected="0">
            <x v="215"/>
          </reference>
          <reference field="5" count="1">
            <x v="10"/>
          </reference>
        </references>
      </pivotArea>
    </format>
    <format dxfId="14692">
      <pivotArea dataOnly="0" labelOnly="1" fieldPosition="0">
        <references count="3">
          <reference field="0" count="1" selected="0">
            <x v="485"/>
          </reference>
          <reference field="4" count="1" selected="0">
            <x v="217"/>
          </reference>
          <reference field="5" count="1">
            <x v="8"/>
          </reference>
        </references>
      </pivotArea>
    </format>
    <format dxfId="14691">
      <pivotArea dataOnly="0" labelOnly="1" fieldPosition="0">
        <references count="3">
          <reference field="0" count="1" selected="0">
            <x v="486"/>
          </reference>
          <reference field="4" count="1" selected="0">
            <x v="218"/>
          </reference>
          <reference field="5" count="1">
            <x v="10"/>
          </reference>
        </references>
      </pivotArea>
    </format>
    <format dxfId="14690">
      <pivotArea dataOnly="0" labelOnly="1" fieldPosition="0">
        <references count="3">
          <reference field="0" count="1" selected="0">
            <x v="490"/>
          </reference>
          <reference field="4" count="1" selected="0">
            <x v="223"/>
          </reference>
          <reference field="5" count="1">
            <x v="8"/>
          </reference>
        </references>
      </pivotArea>
    </format>
    <format dxfId="14689">
      <pivotArea dataOnly="0" labelOnly="1" fieldPosition="0">
        <references count="3">
          <reference field="0" count="1" selected="0">
            <x v="491"/>
          </reference>
          <reference field="4" count="1" selected="0">
            <x v="235"/>
          </reference>
          <reference field="5" count="1">
            <x v="10"/>
          </reference>
        </references>
      </pivotArea>
    </format>
    <format dxfId="14688">
      <pivotArea dataOnly="0" labelOnly="1" fieldPosition="0">
        <references count="3">
          <reference field="0" count="1" selected="0">
            <x v="492"/>
          </reference>
          <reference field="4" count="1" selected="0">
            <x v="222"/>
          </reference>
          <reference field="5" count="1">
            <x v="8"/>
          </reference>
        </references>
      </pivotArea>
    </format>
    <format dxfId="14687">
      <pivotArea dataOnly="0" labelOnly="1" fieldPosition="0">
        <references count="3">
          <reference field="0" count="1" selected="0">
            <x v="505"/>
          </reference>
          <reference field="4" count="1" selected="0">
            <x v="236"/>
          </reference>
          <reference field="5" count="1">
            <x v="7"/>
          </reference>
        </references>
      </pivotArea>
    </format>
    <format dxfId="14686">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4685">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4684">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4683">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4682">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4681">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4680">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4679">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4678">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4677">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4676">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4675">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4674">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4673">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4672">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4671">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4670">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4669">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4668">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4667">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4666">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4665">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4664">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4663">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4662">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4661">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4660">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4659">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4658">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4657">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4656">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4655">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4654">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4653">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4652">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4651">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4650">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4649">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4648">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4647">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4646">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4645">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4644">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4643">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4642">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4641">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4640">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4639">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4638">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4637">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4636">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4635">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4634">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4633">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4632">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4631">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4630">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4629">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4628">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4627">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4626">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4625">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4624">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4623">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4622">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4621">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4620">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4619">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4618">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4617">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4616">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4615">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4614">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4613">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4612">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4611">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4610">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4609">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4608">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4607">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4606">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4605">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4604">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4603">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4602">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4601">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4600">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4599">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4598">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4597">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4596">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4595">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4594">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4593">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4592">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4591">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4590">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4589">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4588">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4587">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4586">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4585">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4584">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4583">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4582">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4581">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4580">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4579">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4578">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4577">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4576">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4575">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4574">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4573">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4572">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4571">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4570">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4569">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4568">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4567">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4566">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4565">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4564">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4563">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4562">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4561">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4560">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4559">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4558">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4557">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4556">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4555">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4554">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4553">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4552">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4551">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4550">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4549">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4548">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4547">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4546">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4545">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4544">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4543">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4542">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4541">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4540">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4539">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4538">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4537">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4536">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4535">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4534">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4533">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4532">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4531">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4530">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4529">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4528">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4527">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4526">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4525">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4524">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4523">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4522">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4521">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4520">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4519">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4518">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4517">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4516">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4515">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4514">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4513">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4512">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4511">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4510">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4509">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4508">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4507">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4506">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4505">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4504">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4503">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4502">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4501">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4500">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4499">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4498">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4497">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4496">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4495">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4494">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4493">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4492">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4491">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4490">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4489">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4488">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4487">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4486">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4485">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4484">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4483">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4482">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4481">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4480">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4479">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4478">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4477">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4476">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4475">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4474">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4473">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4472">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4471">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4470">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4469">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4468">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4467">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4466">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4465">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4464">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4463">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4462">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4461">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4460">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4459">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4458">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4457">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4456">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4455">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4454">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4453">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4452">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4451">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4450">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4449">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4448">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4447">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4446">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4445">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4444">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4443">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4442">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4441">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4440">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4439">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4438">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4437">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4436">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4435">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4434">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4433">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4432">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4431">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4430">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4429">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4428">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4427">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4426">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4425">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4424">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4423">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4422">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4421">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4420">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4419">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4418">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4417">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4416">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4415">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4414">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4413">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4412">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4411">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4410">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4409">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4408">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4407">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4406">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4405">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4404">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4403">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4402">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4401">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4400">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4399">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4398">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4397">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4396">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4395">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4394">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4393">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4392">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4391">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4390">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4389">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4388">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4387">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4386">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4385">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4384">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4383">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4382">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4381">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4380">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4379">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4378">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4377">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4376">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4375">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4374">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4373">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4372">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4371">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4370">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4369">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4368">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4367">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4366">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4365">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4364">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4363">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4362">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4361">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4360">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4359">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4358">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4357">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4356">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4355">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4354">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4353">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4352">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4351">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4350">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4349">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4348">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4347">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4346">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4345">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4344">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4343">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4342">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4341">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4340">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4339">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4338">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4337">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4336">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4335">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4334">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4333">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4332">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4331">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4330">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4329">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4328">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4327">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4326">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4325">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4324">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4323">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4322">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4321">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4320">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4319">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4318">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4317">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4316">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4315">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4314">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4313">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4312">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4311">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4310">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4309">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4308">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4307">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4306">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4305">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4304">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4303">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4302">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4301">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4300">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4299">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4298">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4297">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4296">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4295">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4294">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4293">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4292">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4291">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4290">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4289">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4288">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4287">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4286">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4285">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4284">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4283">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4282">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4281">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4280">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4279">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4278">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4277">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4276">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4275">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4274">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4273">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4272">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4271">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4270">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4269">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4268">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4267">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4266">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4265">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4264">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4263">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4262">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4261">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4260">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4259">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4258">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4257">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4256">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4255">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4254">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4253">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4252">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4251">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4250">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4249">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4248">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4247">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4246">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4245">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4244">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4243">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4242">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4241">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4240">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4239">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4238">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4237">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4236">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4235">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4234">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4233">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4232">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4231">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4230">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4229">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4228">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4227">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4226">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4225">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4224">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4223">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4222">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4221">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4220">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4219">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4218">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4217">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4216">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4215">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4214">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4213">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4212">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4211">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4210">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4209">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4208">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4207">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4206">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4205">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4204">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4203">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4202">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4201">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4200">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4199">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4198">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4197">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4196">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4195">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4194">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4193">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4192">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4191">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4190">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4189">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4188">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4187">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4186">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4185">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4184">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4183">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4182">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4181">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4180">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4179">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4178">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4177">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4176">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4175">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4174">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4173">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4172">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4171">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4170">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4169">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4168">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4167">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4166">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4165">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4164">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4163">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4162">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4161">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4160">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4159">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4158">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4157">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4156">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4155">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4154">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4153">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4152">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4151">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4150">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4149">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4148">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4147">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4146">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4145">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4144">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4143">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4142">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4141">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4140">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4139">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4138">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4137">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4136">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4135">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4134">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4133">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4132">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4131">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4130">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4129">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4128">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4127">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4126">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4125">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4124">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4123">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4122">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4121">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4120">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4119">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4118">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4117">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4116">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4115">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4114">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4113">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4112">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4111">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4110">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4109">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4108">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4107">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4106">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4105">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4104">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4103">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4102">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4101">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4100">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4099">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4098">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4097">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4096">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4095">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4094">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4093">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4092">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4091">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4090">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4089">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4088">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4087">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4086">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4085">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4084">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4083">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4082">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4081">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4080">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4079">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4078">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4077">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4076">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4075">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4074">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4073">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4072">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4071">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4070">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4069">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4068">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4067">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4066">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4065">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4064">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4063">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4062">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4061">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4060">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4059">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4058">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4057">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4056">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4055">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4054">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4053">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4052">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4051">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4050">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4049">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4048">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4047">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4046">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4045">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4044">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4043">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4042">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4041">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4040">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4039">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4038">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4037">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4036">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4035">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4034">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4033">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4032">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4031">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4030">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4029">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4028">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4027">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4026">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4025">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4024">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4023">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4022">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4021">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4020">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4019">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4018">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4017">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4016">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4015">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4014">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4013">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4012">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4011">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4010">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4009">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4008">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4007">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4006">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4005">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4004">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4003">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4002">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4001">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4000">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3999">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3998">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3997">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3996">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3995">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3994">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3993">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3992">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3991">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3990">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3989">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3988">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3987">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3986">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3985">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3984">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3983">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3982">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3981">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3980">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3979">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978">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3977">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3976">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3975">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974">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3973">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3972">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3971">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3970">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3969">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3968">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3967">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3966">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3965">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3964">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3963">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3962">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3961">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3960">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3959">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3958">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3957">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3956">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3955">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3954">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3953">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3952">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3951">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3950">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3949">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3948">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3947">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3946">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3945">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3944">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3943">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3942">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3941">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3940">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3939">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3938">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3937">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3936">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3935">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3934">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3933">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3932">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3931">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3930">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3929">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3928">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3927">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3926">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3925">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3924">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3923">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3922">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3921">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3920">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3919">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3918">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3917">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3916">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3915">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3914">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3913">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3912">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3911">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3910">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909">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3908">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3907">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3906">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3905">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3904">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3903">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3902">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3901">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900">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3899">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3898">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3897">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3896">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95">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3894">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3893">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3892">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3891">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3890">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3889">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3888">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3887">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3886">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3885">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84">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3883">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3882">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3881">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3880">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3879">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3878">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3877">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3876">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3875">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3874">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3873">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3872">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3871">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3870">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3869">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3868">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3867">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3866">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3865">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3864">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3863">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3862">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3861">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3860">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3859">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3858">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3857">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3856">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3855">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3854">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3853">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3852">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3851">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3850">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3849">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3848">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3847">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3846">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3845">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3844">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3843">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3842">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841">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3840">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3839">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3838">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3837">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3836">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3835">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3834">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3833">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3832">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3831">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3830">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3829">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3828">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3827">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3826">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3825">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3824">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3823">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3822">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3821">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3820">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3819">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3818">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3817">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3816">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3815">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3814">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3813">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3812">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3811">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3810">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3809">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3808">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3807">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3806">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3805">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3804">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3803">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3802">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3801">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00">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3799">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3798">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3797">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3796">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3795">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3794">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3793">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3792">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3791">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3790">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3789">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3788">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3787">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3786">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3785">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3784">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3783">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3782">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3781">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3780">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3779">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3778">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3777">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3776">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3775">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3774">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3773">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3772">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3771">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3770">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3769">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3768">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767">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3766">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3765">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3764">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3763">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3762">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3761">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3760">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3759">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3758">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3757">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3756">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3755">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3754">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3753">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3752">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3751">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3750">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3749">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3748">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3747">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3746">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3745">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3744">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3743">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3742">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3741">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3740">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3739">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3738">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3737">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3736">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3735">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3734">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3733">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3732">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3731">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3730">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3729">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3728">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3727">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3726">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3725">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3724">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3723">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3722">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3721">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3720">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3719">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3718">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3717">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3716">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3715">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3714">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3713">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3712">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3711">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3710">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3709">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3708">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3707">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3706">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3705">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3704">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3703">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3702">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3701">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3700">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3699">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3698">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3697">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3696">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3695">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3694">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3693">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3692">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3691">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3690">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3689">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3688">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3687">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3686">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3685">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3684">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3683">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3682">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3681">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3680">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3679">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3678">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3677">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3676">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3675">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3674">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3673">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3672">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3671">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3670">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3669">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3668">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3667">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3666">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3665">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3664">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3663">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3662">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3661">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3660">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3659">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3658">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3657">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3656">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3655">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3654">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3653">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3652">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3651">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3650">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3649">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3648">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3647">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3646">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645">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3644">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3643">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3642">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3641">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3640">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3639">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3638">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3637">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3636">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3635">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3634">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3633">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3632">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3631">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3630">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3629">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3628">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3627">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3626">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3625">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3624">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3623">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3622">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3621">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3620">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3619">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3618">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3617">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3616">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3615">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3614">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3613">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3612">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611">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3610">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3609">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3608">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3607">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3606">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605">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3604">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3603">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3602">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3601">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3600">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3599">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3598">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3597">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3596">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3595">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3594">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3593">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3592">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3591">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3590">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3589">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3588">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87">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3586">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3585">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84">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3583">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3582">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3581">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3580">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79">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3578">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3577">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3576">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3575">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3574">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3573">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72">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3571">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3570">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3569">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3568">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3567">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66">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3565">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3564">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63">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3562">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3561">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3560">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3559">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3558">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3557">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56">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3555">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3554">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3553">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3552">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3551">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3550">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3549">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3548">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3547">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3546">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3545">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3544">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3543">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3542">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3541">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3540">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3539">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3538">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3537">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3536">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3535">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3534">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533">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3532">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3531">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3530">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529">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3528">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3527">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526">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3525">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524">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3523">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3522">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521">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3520">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3519">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3518">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3517">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3516">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3515">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3514">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3513">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3512">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3511">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3510">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3509">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3508">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3507">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3506">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3505">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3504">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3503">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3502">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3501">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3500">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3499">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98">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3497">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3496">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95">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3494">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3493">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3492">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3491">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3490">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89">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3488">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3487">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3486">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3485">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3484">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3483">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3482">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3481">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3480">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3479">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3478">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3477">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3476">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3475">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3474">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3473">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3472">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3471">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3470">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3469">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3468">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3467">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3466">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3465">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3464">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463">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3462">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3461">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3460">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3459">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3458">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3457">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3456">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3455">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3454">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53">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3452">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3451">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3450">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3449">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3448">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3447">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3446">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3445">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3444">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3443">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3442">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3441">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3440">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3439">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3438">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3437">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3436">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3435">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3434">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433">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3432">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3431">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3430">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3429">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3428">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3427">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3426">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3425">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3424">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3423">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3422">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3421">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3420">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3419">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3418">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3417">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3416">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3415">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3414">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3413">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3412">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3411">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3410">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3409">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3408">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3407">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3406">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3405">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3404">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3403">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3402">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3401">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3400">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3399">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3398">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3397">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3396">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3395">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94">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3393">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3392">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3391">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90">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3389">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3388">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3387">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3386">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3385">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3384">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3383">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82">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3381">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80">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3379">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3378">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3377">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76">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3375">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74">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3373">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3372">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3371">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70">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3369">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68">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3367">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3366">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3365">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3364">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3363">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62">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3361">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3360">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3359">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3358">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3357">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3356">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3355">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3354">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3353">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3352">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3351">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3350">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3349">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3348">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3347">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3346">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3345">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3344">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3343">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3342">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3341">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3340">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3339">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3338">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3337">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3336">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3335">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3334">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3333">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3332">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3331">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3330">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3329">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3328">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327">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3326">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3325">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3324">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3323">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3322">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3321">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3320">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319">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3318">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3317">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3316">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315">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3314">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3313">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3312">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3311">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3310">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3309">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3308">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3307">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3306">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305">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3304">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3303">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3302">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3301">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3300">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3299">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3298">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3297">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3296">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3295">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3294">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3293">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3292">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3291">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3290">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3289">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3288">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3287">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3286">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3285">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3284">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3283">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3282">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3281">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3280">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3279">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3278">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3277">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3276">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3275">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3274">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273">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272">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3271">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3270">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3269">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3268">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3267">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266">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3265">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3264">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263">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3262">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3261">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3260">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3259">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3258">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3257">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3256">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3255">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3254">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3253">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252">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3251">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3250">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3249">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3248">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3247">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3246">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3245">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3244">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3243">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3242">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3241">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3240">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3239">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3238">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3237">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3236">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3235">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3234">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3233">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3232">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3231">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3230">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3229">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3228">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3227">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3226">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3225">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3224">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3223">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3222">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221">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3220">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3219">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3218">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3217">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216">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3215">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3214">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3213">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3212">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3211">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3210">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3209">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3208">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3207">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3206">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3205">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3204">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3203">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3202">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3201">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3200">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3199">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3198">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3197">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3196">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3195">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3194">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3193">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192">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3191">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90">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3189">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3188">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3187">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3186">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3185">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3184">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3183">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3182">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3181">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3180">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3179">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3178">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3177">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3176">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3175">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3174">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3173">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3172">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3171">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170">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3169">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3168">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3167">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3166">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3165">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3164">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3163">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3162">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3161">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3160">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3159">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3158">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3157">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3156">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3155">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3154">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3153">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3152">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3151">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3150">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3149">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3148">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3147">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3146">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3145">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3144">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3143">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3142">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3141">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3140">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3139">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3138">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3137">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3136">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3135">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3134">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3133">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3132">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3131">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3130">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3129">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3128">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3127">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3126">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3125">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3124">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3123">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3122">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3121">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3120">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3119">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3118">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3117">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3116">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3115">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3114">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3113">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3112">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3111">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110">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3109">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3108">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3107">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3106">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3105">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3104">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103">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3102">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3101">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3100">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3099">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3098">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3097">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3096">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3095">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3094">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3093">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3092">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3091">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3090">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3089">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088">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3087">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3086">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085">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3084">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3083">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3082">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081">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3080">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3079">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3078">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3077">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3076">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3075">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3074">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3073">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3072">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3071">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3070">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3069">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3068">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3067">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3066">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3065">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3064">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3063">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3062">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3061">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3060">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3059">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58">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3057">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3056">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3055">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3054">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3053">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52">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3051">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3050">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3049">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3048">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3047">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3046">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3045">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3044">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3043">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3042">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3041">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3040">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3039">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3038">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3037">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3036">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3035">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3034">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33">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032">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3031">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30">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3029">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3028">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3027">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3026">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25">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3024">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3023">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3022">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3021">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3020">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3019">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18">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3017">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3016">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3015">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3014">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3013">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12">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011">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010">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3009">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008">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3007">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3006">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3005">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004">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3003">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3002">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3001">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3000">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2999">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2998">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2997">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2996">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2995">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2994">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2993">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2992">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2991">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2990">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2989">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2988">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2987">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2986">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2985">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2984">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2983">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2982">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2981">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2980">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2979">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2978">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2977">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2976">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2975">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2974">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2973">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2972">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2971">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2970">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2969">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2968">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2967">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2966">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2965">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2964">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2963">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2962">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2961">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2960">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2959">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2958">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957">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2956">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2955">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2954">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2953">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2952">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2951">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2950">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2949">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2948">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2947">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2946">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2945">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2944">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2943">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2942">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2941">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2940">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2939">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2938">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2937">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2936">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2935">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2934">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2933">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2932">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2931">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2930">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2929">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2928">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2927">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2926">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2925">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2924">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2923">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2922">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2921">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2920">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2919">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2918">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917">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2916">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915">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2914">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2913">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2912">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2911">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2910">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2909">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2908">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2907">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2906">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905">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2904">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2903">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2902">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2901">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2900">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2899">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2898">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2897">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2896">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2895">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2894">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2893">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2892">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2891">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2890">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2889">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2888">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2887">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2886">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2885">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2884">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2883">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2882">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2881">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880">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2879">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2878">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2877">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2876">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2875">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2874">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2873">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2872">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2871">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2870">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2869">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2868">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2867">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2866">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2865">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2864">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2863">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2862">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2861">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2860">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2859">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2858">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2857">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2856">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55">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2854">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2853">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2852">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2851">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2850">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2849">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2848">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2847">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2846">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2845">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2844">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2843">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2842">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2841">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2840">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839">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2838">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2837">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2836">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2835">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2834">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2833">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2832">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2831">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2830">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2829">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2828">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2827">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2826">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2825">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2824">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2823">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2822">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2821">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2820">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2819">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2818">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2817">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2816">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2815">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2814">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2813">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2812">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2811">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2810">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2809">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2808">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2807">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2806">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2805">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2804">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2803">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2802">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2801">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2800">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2799">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2798">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2797">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2796">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2795">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2794">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2793">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2792">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2791">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2790">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2789">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2788">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2787">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2786">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2785">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2784">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2783">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2782">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2781">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2780">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2779">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2778">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2777">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2776">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2775">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2774">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2773">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2772">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2771">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2770">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2769">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2768">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2767">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2766">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2765">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2764">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2763">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2762">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2761">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2760">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2759">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2758">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2757">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2756">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2755">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2754">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2753">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2752">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2751">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2750">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2749">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2748">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2747">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2746">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2745">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2744">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2743">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2742">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41">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2740">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2739">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2738">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2737">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2736">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35">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2734">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2733">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2732">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2731">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2730">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2729">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2728">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2727">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2726">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2725">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2724">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2723">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2722">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2721">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2720">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2719">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2718">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2717">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16">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715">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2714">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13">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2712">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2711">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2710">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2709">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08">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2707">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2706">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2705">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2704">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2703">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2702">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01">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2700">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2699">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2698">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2697">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2696">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95">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694">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93">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2692">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691">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2690">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2689">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2688">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2687">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2686">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2685">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2684">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2683">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2682">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2681">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2680">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2679">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2678">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2677">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2676">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2675">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2674">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2673">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2672">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2671">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2670">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2669">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2668">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2667">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2666">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2665">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2664">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2663">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2662">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2661">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2660">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2659">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2658">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2657">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2656">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2655">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2654">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2653">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2652">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2651">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2650">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2649">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2648">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2647">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2646">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2645">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2644">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2643">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2642">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2641">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2640">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2639">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2638">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2637">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2636">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2635">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2634">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2633">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2632">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2631">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2630">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2629">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2628">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2627">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2626">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2625">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2624">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2623">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2622">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2621">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2620">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2619">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2618">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2617">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2616">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2615">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2614">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2613">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2612">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2611">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2610">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2609">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2608">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2607">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2606">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2605">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2604">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2603">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2602">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2601">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2600">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2599">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2598">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2597">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2596">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2595">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2594">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2593">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2592">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2591">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2590">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2589">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2588">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2587">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2586">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2585">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2584">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2583">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2582">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2581">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2580">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2579">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2578">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2577">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2576">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2575">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2574">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2573">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2572">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2571">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2570">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2569">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2568">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2567">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2566">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2565">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2564">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2563">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2562">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2561">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2560">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2559">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2558">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2557">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2556">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2555">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2554">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2553">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2552">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2551">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2550">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2549">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2548">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2547">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2546">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2545">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2544">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2543">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2542">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2541">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2540">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2539">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2538">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2537">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2536">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2535">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2534">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2533">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2532">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2531">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2530">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2529">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2528">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2527">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2526">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2525">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2524">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2523">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2522">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2521">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2520">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519">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2518">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517">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2516">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2515">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2514">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2513">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2512">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2511">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2510">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2509">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2508">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2507">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2506">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2505">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2504">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2503">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2502">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2501">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2500">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2499">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2498">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2497">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2496">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2495">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2494">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2493">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2492">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2491">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2490">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2489">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2488">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2487">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2486">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2485">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2484">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2483">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2482">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2481">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2480">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2479">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2478">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2477">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2476">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2475">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2474">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2473">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2472">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2471">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2470">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2469">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2468">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2467">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2466">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2465">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2464">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2463">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2462">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2461">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2460">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2459">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2458">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2457">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2456">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2455">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2454">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2453">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2452">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2451">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2450">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2449">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2448">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2447">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2446">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2445">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2444">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2443">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2442">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2441">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2440">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2439">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2438">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2437">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2436">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2435">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2434">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2433">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2432">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2431">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2430">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2429">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2428">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2427">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2426">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2425">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2424">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2423">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2422">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2421">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2420">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2419">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2418">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2417">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2416">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415">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2414">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2413">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2412">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2411">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2410">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2409">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2408">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2407">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2406">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2405">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2404">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2403">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2402">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2401">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2400">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2399">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2398">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2397">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2396">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2395">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2394">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2393">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2392">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2391">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390">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2389">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2388">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2387">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2386">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2385">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2384">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2383">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382">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2381">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2380">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2379">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2378">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2377">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376">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2375">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2374">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2373">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2372">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2371">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2370">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2369">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2368">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2367">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2366">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2365">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2364">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2363">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2362">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2361">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2360">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2359">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2358">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2357">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2356">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2355">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2354">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2353">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352">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2351">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2350">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2349">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2348">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2347">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2346">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2345">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2344">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2343">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2342">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2341">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2340">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2339">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2338">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2337">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2336">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2335">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2334">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2333">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2332">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2331">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2330">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2329">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2328">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2327">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2326">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2325">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2324">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2323">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2322">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321">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2320">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2319">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2318">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2317">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2316">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2315">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2314">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2313">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2312">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2311">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2310">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2309">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2308">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307">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2306">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2305">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304">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2303">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302">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2301">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2300">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2299">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2298">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2297">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2296">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2295">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2294">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2293">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2292">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2291">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2290">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2289">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2288">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87">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2286">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85">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84">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2283">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82">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281">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280">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2279">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278">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77">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76">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275">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2274">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2273">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2272">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2271">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70">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2269">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2268">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267">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2266">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2265">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264">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63">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262">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261">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2260">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259">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58">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257">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256">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55">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54">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53">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2252">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2251">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2250">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249">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2248">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2247">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246">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45">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244">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243">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242">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41">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240">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239">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38">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237">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2236">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35">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2234">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2233">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32">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231">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2230">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2229">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2228">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27">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2226">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225">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2224">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2223">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222">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221">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20">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219">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2218">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217">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216">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2215">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2214">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2213">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212">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211">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210">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2209">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2208">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207">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06">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2205">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204">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203">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02">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2201">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2200">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99">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98">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97">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96">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95">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194">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93">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92">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2191">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2190">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189">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2188">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87">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86">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85">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184">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2183">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2182">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2181">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80">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79">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2178">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2177">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76">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175">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2174">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73">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2172">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71">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170">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2169">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68">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2167">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2166">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165">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2164">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2163">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2162">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61">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2160">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2159">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58">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2157">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156">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2155">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54">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153">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2152">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2151">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50">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149">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2148">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2147">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46">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145">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2144">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143">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2142">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41">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2140">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2139">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38">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2137">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2136">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2135">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134">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2133">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132">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31">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2130">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2129">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128">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127">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126">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2125">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24">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123">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2122">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21">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2120">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119">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118">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17">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16">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2115">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2114">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113">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2112">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11">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10">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09">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08">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07">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106">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2105">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2104">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03">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02">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01">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00">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2099">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098">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2097">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2096">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2095">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2094">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2093">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2092">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91">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090">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89">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2088">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2087">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086">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2085">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2084">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2083">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2082">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2081">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80">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2079">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78">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77">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76">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2075">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2074">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73">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2072">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071">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2070">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069">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068">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2067">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66">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2065">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2064">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2063">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2062">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61">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2060">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2059">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2058">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57">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56">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055">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054">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053">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2052">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051">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50">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49">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2048">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47">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046">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2045">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044">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2043">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2042">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2041">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2040">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39">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038">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37">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036">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2035">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034">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33">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032">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31">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30">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29">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2028">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027">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2026">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2025">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2024">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2023">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022">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21">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020">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19">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2018">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017">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2016">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15">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014">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013">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2012">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011">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10">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09">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08">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007">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2006">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2005">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2004">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2003">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2002">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01">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00">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1999">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1998">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1997">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996">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1995">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94">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1993">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92">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1991">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1990">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1989">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1988">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1987">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86">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85">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84">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983">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1982">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1981">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1980">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79">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1978">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1977">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1976">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1975">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1974">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73">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972">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971">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70">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1969">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1968">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967">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966">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1965">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1964">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1963">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1962">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1961">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60">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59">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1958">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1957">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956">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1955">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1954">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53">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1952">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1951">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1950">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949">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1948">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1947">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1946">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1945">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944">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1943">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1942">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1941">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1940">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939">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1938">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1937">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1936">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35">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1934">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33">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1932">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1931">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1930">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929">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1928">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927">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1926">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1925">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1924">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1923">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922">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1921">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1920">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1919">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1918">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1917">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1916">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1915">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1914">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1913">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1912">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911">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1910">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1909">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1908">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907">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1906">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1905">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904">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1903">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02">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1901">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1900">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1899">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1898">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1897">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1896">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1895">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1894">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1893">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1892">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1891">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1890">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1889">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1888">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1887">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86">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1885">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84">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83">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1882">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81">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880">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879">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878">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1877">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76">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75">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74">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1873">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1872">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1871">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1870">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1869">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68">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1867">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1866">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1865">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1864">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1863">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862">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61">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860">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1859">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1858">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857">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56">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855">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854">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53">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52">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51">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1850">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1849">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1848">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1847">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1846">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1845">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844">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43">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842">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841">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40">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39">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838">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837">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36">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35">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34">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33">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1832">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1831">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30">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829">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1828">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1827">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1826">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25">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1824">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823">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822">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821">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820">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819">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18">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817">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1816">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815">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814">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1813">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812">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1811">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1810">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09">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808">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1807">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806">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805">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04">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03">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02">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801">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800">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99">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1798">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1797">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96">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95">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94">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93">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92">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91">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90">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89">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1788">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1787">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786">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1785">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84">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83">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82">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781">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1780">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779">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1778">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77">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76">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1775">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774">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73">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72">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71">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1770">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69">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1768">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67">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766">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765">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64">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1763">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1762">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761">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760">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1759">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758">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57">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1756">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1755">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54">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53">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52">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751">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750">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49">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748">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47">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1746">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45">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744">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1743">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1742">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41">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1740">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1739">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738">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1737">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36">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1735">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34">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33">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1732">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31">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730">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729">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728">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727">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26">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725">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24">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723">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722">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1721">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1720">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19">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718">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1717">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16">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1715">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714">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1713">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12">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11">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1710">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709">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1708">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1707">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06">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05">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04">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03">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02">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701">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1700">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1699">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98">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97">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96">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95">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694">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693">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1692">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1691">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1690">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89">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688">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87">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86">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1685">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84">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83">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82">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81">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80">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1679">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78">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1677">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1676">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675">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74">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73">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72">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71">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70">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669">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668">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67">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1666">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665">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1664">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663">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662">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1661">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60">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1659">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1658">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57">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1656">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55">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1654">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1653">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1652">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51">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50">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649">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648">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647">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646">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1645">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644">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43">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42">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1641">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40">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1639">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638">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1637">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636">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1635">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1634">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633">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1632">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31">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30">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29">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628">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627">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1626">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25">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624">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23">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22">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21">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1620">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619">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618">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1617">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1616">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1615">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1614">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13">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1612">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11">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1610">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609">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1608">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07">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606">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605">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1604">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03">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02">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01">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00">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599">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1598">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1597">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1596">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595">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94">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93">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92">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591">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1590">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1589">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588">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587">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86">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85">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1584">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83">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1582">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1581">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580">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579">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78">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77">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76">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75">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574">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1573">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1572">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1571">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70">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1569">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568">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1567">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1566">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1565">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64">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563">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562">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61">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1560">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559">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558">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557">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1556">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1555">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1554">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1553">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1552">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51">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50">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549">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548">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547">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1546">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1545">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44">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543">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1542">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41">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40">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539">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1538">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1537">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536">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535">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534">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1533">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1532">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1531">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1530">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529">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528">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1527">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1526">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25">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524">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23">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1522">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521">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1520">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519">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1518">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517">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1516">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515">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514">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513">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512">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1511">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1510">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1509">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1508">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1507">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506">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1505">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1504">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1503">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502">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501">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500">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499">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498">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497">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1496">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1495">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494">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93">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492">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1491">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1490">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489">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488">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1487">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1486">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85">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1484">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483">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1482">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1481">
      <pivotArea type="all" dataOnly="0" outline="0" fieldPosition="0"/>
    </format>
    <format dxfId="1148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479">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1478">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1477">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1476">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1475">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1474">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1473">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1472">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1471">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1470">
      <pivotArea dataOnly="0" labelOnly="1" fieldPosition="0">
        <references count="1">
          <reference field="0" count="10">
            <x v="501"/>
            <x v="502"/>
            <x v="503"/>
            <x v="504"/>
            <x v="505"/>
            <x v="506"/>
            <x v="507"/>
            <x v="508"/>
            <x v="509"/>
            <x v="510"/>
          </reference>
        </references>
      </pivotArea>
    </format>
    <format dxfId="11469">
      <pivotArea dataOnly="0" labelOnly="1" grandRow="1" outline="0" fieldPosition="0"/>
    </format>
    <format dxfId="11468">
      <pivotArea dataOnly="0" labelOnly="1" fieldPosition="0">
        <references count="2">
          <reference field="0" count="1" selected="0">
            <x v="0"/>
          </reference>
          <reference field="4" count="1">
            <x v="119"/>
          </reference>
        </references>
      </pivotArea>
    </format>
    <format dxfId="11467">
      <pivotArea dataOnly="0" labelOnly="1" fieldPosition="0">
        <references count="2">
          <reference field="0" count="1" selected="0">
            <x v="1"/>
          </reference>
          <reference field="4" count="1">
            <x v="120"/>
          </reference>
        </references>
      </pivotArea>
    </format>
    <format dxfId="11466">
      <pivotArea dataOnly="0" labelOnly="1" fieldPosition="0">
        <references count="2">
          <reference field="0" count="1" selected="0">
            <x v="2"/>
          </reference>
          <reference field="4" count="1">
            <x v="121"/>
          </reference>
        </references>
      </pivotArea>
    </format>
    <format dxfId="11465">
      <pivotArea dataOnly="0" labelOnly="1" fieldPosition="0">
        <references count="2">
          <reference field="0" count="1" selected="0">
            <x v="3"/>
          </reference>
          <reference field="4" count="1">
            <x v="125"/>
          </reference>
        </references>
      </pivotArea>
    </format>
    <format dxfId="11464">
      <pivotArea dataOnly="0" labelOnly="1" fieldPosition="0">
        <references count="2">
          <reference field="0" count="1" selected="0">
            <x v="4"/>
          </reference>
          <reference field="4" count="1">
            <x v="129"/>
          </reference>
        </references>
      </pivotArea>
    </format>
    <format dxfId="11463">
      <pivotArea dataOnly="0" labelOnly="1" fieldPosition="0">
        <references count="2">
          <reference field="0" count="1" selected="0">
            <x v="6"/>
          </reference>
          <reference field="4" count="1">
            <x v="132"/>
          </reference>
        </references>
      </pivotArea>
    </format>
    <format dxfId="11462">
      <pivotArea dataOnly="0" labelOnly="1" fieldPosition="0">
        <references count="2">
          <reference field="0" count="1" selected="0">
            <x v="7"/>
          </reference>
          <reference field="4" count="1">
            <x v="139"/>
          </reference>
        </references>
      </pivotArea>
    </format>
    <format dxfId="11461">
      <pivotArea dataOnly="0" labelOnly="1" fieldPosition="0">
        <references count="2">
          <reference field="0" count="1" selected="0">
            <x v="8"/>
          </reference>
          <reference field="4" count="1">
            <x v="145"/>
          </reference>
        </references>
      </pivotArea>
    </format>
    <format dxfId="11460">
      <pivotArea dataOnly="0" labelOnly="1" fieldPosition="0">
        <references count="2">
          <reference field="0" count="1" selected="0">
            <x v="9"/>
          </reference>
          <reference field="4" count="1">
            <x v="151"/>
          </reference>
        </references>
      </pivotArea>
    </format>
    <format dxfId="11459">
      <pivotArea dataOnly="0" labelOnly="1" fieldPosition="0">
        <references count="2">
          <reference field="0" count="1" selected="0">
            <x v="10"/>
          </reference>
          <reference field="4" count="1">
            <x v="158"/>
          </reference>
        </references>
      </pivotArea>
    </format>
    <format dxfId="11458">
      <pivotArea dataOnly="0" labelOnly="1" fieldPosition="0">
        <references count="2">
          <reference field="0" count="1" selected="0">
            <x v="11"/>
          </reference>
          <reference field="4" count="1">
            <x v="164"/>
          </reference>
        </references>
      </pivotArea>
    </format>
    <format dxfId="11457">
      <pivotArea dataOnly="0" labelOnly="1" fieldPosition="0">
        <references count="2">
          <reference field="0" count="1" selected="0">
            <x v="12"/>
          </reference>
          <reference field="4" count="1">
            <x v="166"/>
          </reference>
        </references>
      </pivotArea>
    </format>
    <format dxfId="11456">
      <pivotArea dataOnly="0" labelOnly="1" fieldPosition="0">
        <references count="2">
          <reference field="0" count="1" selected="0">
            <x v="13"/>
          </reference>
          <reference field="4" count="1">
            <x v="167"/>
          </reference>
        </references>
      </pivotArea>
    </format>
    <format dxfId="11455">
      <pivotArea dataOnly="0" labelOnly="1" fieldPosition="0">
        <references count="2">
          <reference field="0" count="1" selected="0">
            <x v="16"/>
          </reference>
          <reference field="4" count="1">
            <x v="177"/>
          </reference>
        </references>
      </pivotArea>
    </format>
    <format dxfId="11454">
      <pivotArea dataOnly="0" labelOnly="1" fieldPosition="0">
        <references count="2">
          <reference field="0" count="1" selected="0">
            <x v="17"/>
          </reference>
          <reference field="4" count="1">
            <x v="0"/>
          </reference>
        </references>
      </pivotArea>
    </format>
    <format dxfId="11453">
      <pivotArea dataOnly="0" labelOnly="1" fieldPosition="0">
        <references count="2">
          <reference field="0" count="1" selected="0">
            <x v="18"/>
          </reference>
          <reference field="4" count="1">
            <x v="1"/>
          </reference>
        </references>
      </pivotArea>
    </format>
    <format dxfId="11452">
      <pivotArea dataOnly="0" labelOnly="1" fieldPosition="0">
        <references count="2">
          <reference field="0" count="1" selected="0">
            <x v="19"/>
          </reference>
          <reference field="4" count="1">
            <x v="2"/>
          </reference>
        </references>
      </pivotArea>
    </format>
    <format dxfId="11451">
      <pivotArea dataOnly="0" labelOnly="1" fieldPosition="0">
        <references count="2">
          <reference field="0" count="1" selected="0">
            <x v="20"/>
          </reference>
          <reference field="4" count="1">
            <x v="3"/>
          </reference>
        </references>
      </pivotArea>
    </format>
    <format dxfId="11450">
      <pivotArea dataOnly="0" labelOnly="1" fieldPosition="0">
        <references count="2">
          <reference field="0" count="1" selected="0">
            <x v="21"/>
          </reference>
          <reference field="4" count="1">
            <x v="4"/>
          </reference>
        </references>
      </pivotArea>
    </format>
    <format dxfId="11449">
      <pivotArea dataOnly="0" labelOnly="1" fieldPosition="0">
        <references count="2">
          <reference field="0" count="1" selected="0">
            <x v="22"/>
          </reference>
          <reference field="4" count="1">
            <x v="123"/>
          </reference>
        </references>
      </pivotArea>
    </format>
    <format dxfId="11448">
      <pivotArea dataOnly="0" labelOnly="1" fieldPosition="0">
        <references count="2">
          <reference field="0" count="1" selected="0">
            <x v="23"/>
          </reference>
          <reference field="4" count="1">
            <x v="163"/>
          </reference>
        </references>
      </pivotArea>
    </format>
    <format dxfId="11447">
      <pivotArea dataOnly="0" labelOnly="1" fieldPosition="0">
        <references count="2">
          <reference field="0" count="1" selected="0">
            <x v="25"/>
          </reference>
          <reference field="4" count="1">
            <x v="177"/>
          </reference>
        </references>
      </pivotArea>
    </format>
    <format dxfId="11446">
      <pivotArea dataOnly="0" labelOnly="1" fieldPosition="0">
        <references count="2">
          <reference field="0" count="1" selected="0">
            <x v="26"/>
          </reference>
          <reference field="4" count="1">
            <x v="5"/>
          </reference>
        </references>
      </pivotArea>
    </format>
    <format dxfId="11445">
      <pivotArea dataOnly="0" labelOnly="1" fieldPosition="0">
        <references count="2">
          <reference field="0" count="1" selected="0">
            <x v="27"/>
          </reference>
          <reference field="4" count="1">
            <x v="83"/>
          </reference>
        </references>
      </pivotArea>
    </format>
    <format dxfId="11444">
      <pivotArea dataOnly="0" labelOnly="1" fieldPosition="0">
        <references count="2">
          <reference field="0" count="1" selected="0">
            <x v="28"/>
          </reference>
          <reference field="4" count="1">
            <x v="13"/>
          </reference>
        </references>
      </pivotArea>
    </format>
    <format dxfId="11443">
      <pivotArea dataOnly="0" labelOnly="1" fieldPosition="0">
        <references count="2">
          <reference field="0" count="1" selected="0">
            <x v="29"/>
          </reference>
          <reference field="4" count="1">
            <x v="21"/>
          </reference>
        </references>
      </pivotArea>
    </format>
    <format dxfId="11442">
      <pivotArea dataOnly="0" labelOnly="1" fieldPosition="0">
        <references count="2">
          <reference field="0" count="1" selected="0">
            <x v="30"/>
          </reference>
          <reference field="4" count="1">
            <x v="97"/>
          </reference>
        </references>
      </pivotArea>
    </format>
    <format dxfId="11441">
      <pivotArea dataOnly="0" labelOnly="1" fieldPosition="0">
        <references count="2">
          <reference field="0" count="1" selected="0">
            <x v="31"/>
          </reference>
          <reference field="4" count="1">
            <x v="61"/>
          </reference>
        </references>
      </pivotArea>
    </format>
    <format dxfId="11440">
      <pivotArea dataOnly="0" labelOnly="1" fieldPosition="0">
        <references count="2">
          <reference field="0" count="1" selected="0">
            <x v="32"/>
          </reference>
          <reference field="4" count="1">
            <x v="7"/>
          </reference>
        </references>
      </pivotArea>
    </format>
    <format dxfId="11439">
      <pivotArea dataOnly="0" labelOnly="1" fieldPosition="0">
        <references count="2">
          <reference field="0" count="1" selected="0">
            <x v="33"/>
          </reference>
          <reference field="4" count="1">
            <x v="11"/>
          </reference>
        </references>
      </pivotArea>
    </format>
    <format dxfId="11438">
      <pivotArea dataOnly="0" labelOnly="1" fieldPosition="0">
        <references count="2">
          <reference field="0" count="1" selected="0">
            <x v="34"/>
          </reference>
          <reference field="4" count="1">
            <x v="14"/>
          </reference>
        </references>
      </pivotArea>
    </format>
    <format dxfId="11437">
      <pivotArea dataOnly="0" labelOnly="1" fieldPosition="0">
        <references count="2">
          <reference field="0" count="1" selected="0">
            <x v="35"/>
          </reference>
          <reference field="4" count="1">
            <x v="21"/>
          </reference>
        </references>
      </pivotArea>
    </format>
    <format dxfId="11436">
      <pivotArea dataOnly="0" labelOnly="1" fieldPosition="0">
        <references count="2">
          <reference field="0" count="1" selected="0">
            <x v="36"/>
          </reference>
          <reference field="4" count="1">
            <x v="27"/>
          </reference>
        </references>
      </pivotArea>
    </format>
    <format dxfId="11435">
      <pivotArea dataOnly="0" labelOnly="1" fieldPosition="0">
        <references count="2">
          <reference field="0" count="1" selected="0">
            <x v="37"/>
          </reference>
          <reference field="4" count="1">
            <x v="39"/>
          </reference>
        </references>
      </pivotArea>
    </format>
    <format dxfId="11434">
      <pivotArea dataOnly="0" labelOnly="1" fieldPosition="0">
        <references count="2">
          <reference field="0" count="1" selected="0">
            <x v="38"/>
          </reference>
          <reference field="4" count="1">
            <x v="45"/>
          </reference>
        </references>
      </pivotArea>
    </format>
    <format dxfId="11433">
      <pivotArea dataOnly="0" labelOnly="1" fieldPosition="0">
        <references count="2">
          <reference field="0" count="1" selected="0">
            <x v="39"/>
          </reference>
          <reference field="4" count="1">
            <x v="66"/>
          </reference>
        </references>
      </pivotArea>
    </format>
    <format dxfId="11432">
      <pivotArea dataOnly="0" labelOnly="1" fieldPosition="0">
        <references count="2">
          <reference field="0" count="1" selected="0">
            <x v="40"/>
          </reference>
          <reference field="4" count="1">
            <x v="100"/>
          </reference>
        </references>
      </pivotArea>
    </format>
    <format dxfId="11431">
      <pivotArea dataOnly="0" labelOnly="1" fieldPosition="0">
        <references count="2">
          <reference field="0" count="1" selected="0">
            <x v="41"/>
          </reference>
          <reference field="4" count="1">
            <x v="162"/>
          </reference>
        </references>
      </pivotArea>
    </format>
    <format dxfId="11430">
      <pivotArea dataOnly="0" labelOnly="1" fieldPosition="0">
        <references count="2">
          <reference field="0" count="1" selected="0">
            <x v="42"/>
          </reference>
          <reference field="4" count="1">
            <x v="8"/>
          </reference>
        </references>
      </pivotArea>
    </format>
    <format dxfId="11429">
      <pivotArea dataOnly="0" labelOnly="1" fieldPosition="0">
        <references count="2">
          <reference field="0" count="1" selected="0">
            <x v="43"/>
          </reference>
          <reference field="4" count="1">
            <x v="10"/>
          </reference>
        </references>
      </pivotArea>
    </format>
    <format dxfId="11428">
      <pivotArea dataOnly="0" labelOnly="1" fieldPosition="0">
        <references count="2">
          <reference field="0" count="1" selected="0">
            <x v="44"/>
          </reference>
          <reference field="4" count="1">
            <x v="12"/>
          </reference>
        </references>
      </pivotArea>
    </format>
    <format dxfId="11427">
      <pivotArea dataOnly="0" labelOnly="1" fieldPosition="0">
        <references count="2">
          <reference field="0" count="1" selected="0">
            <x v="45"/>
          </reference>
          <reference field="4" count="1">
            <x v="16"/>
          </reference>
        </references>
      </pivotArea>
    </format>
    <format dxfId="11426">
      <pivotArea dataOnly="0" labelOnly="1" fieldPosition="0">
        <references count="2">
          <reference field="0" count="1" selected="0">
            <x v="46"/>
          </reference>
          <reference field="4" count="1">
            <x v="17"/>
          </reference>
        </references>
      </pivotArea>
    </format>
    <format dxfId="11425">
      <pivotArea dataOnly="0" labelOnly="1" fieldPosition="0">
        <references count="2">
          <reference field="0" count="1" selected="0">
            <x v="47"/>
          </reference>
          <reference field="4" count="1">
            <x v="19"/>
          </reference>
        </references>
      </pivotArea>
    </format>
    <format dxfId="11424">
      <pivotArea dataOnly="0" labelOnly="1" fieldPosition="0">
        <references count="2">
          <reference field="0" count="1" selected="0">
            <x v="48"/>
          </reference>
          <reference field="4" count="1">
            <x v="20"/>
          </reference>
        </references>
      </pivotArea>
    </format>
    <format dxfId="11423">
      <pivotArea dataOnly="0" labelOnly="1" fieldPosition="0">
        <references count="2">
          <reference field="0" count="1" selected="0">
            <x v="49"/>
          </reference>
          <reference field="4" count="1">
            <x v="21"/>
          </reference>
        </references>
      </pivotArea>
    </format>
    <format dxfId="11422">
      <pivotArea dataOnly="0" labelOnly="1" fieldPosition="0">
        <references count="2">
          <reference field="0" count="1" selected="0">
            <x v="52"/>
          </reference>
          <reference field="4" count="1">
            <x v="23"/>
          </reference>
        </references>
      </pivotArea>
    </format>
    <format dxfId="11421">
      <pivotArea dataOnly="0" labelOnly="1" fieldPosition="0">
        <references count="2">
          <reference field="0" count="1" selected="0">
            <x v="53"/>
          </reference>
          <reference field="4" count="1">
            <x v="28"/>
          </reference>
        </references>
      </pivotArea>
    </format>
    <format dxfId="11420">
      <pivotArea dataOnly="0" labelOnly="1" fieldPosition="0">
        <references count="2">
          <reference field="0" count="1" selected="0">
            <x v="54"/>
          </reference>
          <reference field="4" count="1">
            <x v="29"/>
          </reference>
        </references>
      </pivotArea>
    </format>
    <format dxfId="11419">
      <pivotArea dataOnly="0" labelOnly="1" fieldPosition="0">
        <references count="2">
          <reference field="0" count="1" selected="0">
            <x v="55"/>
          </reference>
          <reference field="4" count="1">
            <x v="33"/>
          </reference>
        </references>
      </pivotArea>
    </format>
    <format dxfId="11418">
      <pivotArea dataOnly="0" labelOnly="1" fieldPosition="0">
        <references count="2">
          <reference field="0" count="1" selected="0">
            <x v="56"/>
          </reference>
          <reference field="4" count="1">
            <x v="34"/>
          </reference>
        </references>
      </pivotArea>
    </format>
    <format dxfId="11417">
      <pivotArea dataOnly="0" labelOnly="1" fieldPosition="0">
        <references count="2">
          <reference field="0" count="1" selected="0">
            <x v="57"/>
          </reference>
          <reference field="4" count="1">
            <x v="36"/>
          </reference>
        </references>
      </pivotArea>
    </format>
    <format dxfId="11416">
      <pivotArea dataOnly="0" labelOnly="1" fieldPosition="0">
        <references count="2">
          <reference field="0" count="1" selected="0">
            <x v="58"/>
          </reference>
          <reference field="4" count="1">
            <x v="40"/>
          </reference>
        </references>
      </pivotArea>
    </format>
    <format dxfId="11415">
      <pivotArea dataOnly="0" labelOnly="1" fieldPosition="0">
        <references count="2">
          <reference field="0" count="1" selected="0">
            <x v="59"/>
          </reference>
          <reference field="4" count="1">
            <x v="42"/>
          </reference>
        </references>
      </pivotArea>
    </format>
    <format dxfId="11414">
      <pivotArea dataOnly="0" labelOnly="1" fieldPosition="0">
        <references count="2">
          <reference field="0" count="1" selected="0">
            <x v="60"/>
          </reference>
          <reference field="4" count="1">
            <x v="49"/>
          </reference>
        </references>
      </pivotArea>
    </format>
    <format dxfId="11413">
      <pivotArea dataOnly="0" labelOnly="1" fieldPosition="0">
        <references count="2">
          <reference field="0" count="1" selected="0">
            <x v="61"/>
          </reference>
          <reference field="4" count="1">
            <x v="50"/>
          </reference>
        </references>
      </pivotArea>
    </format>
    <format dxfId="11412">
      <pivotArea dataOnly="0" labelOnly="1" fieldPosition="0">
        <references count="2">
          <reference field="0" count="1" selected="0">
            <x v="62"/>
          </reference>
          <reference field="4" count="1">
            <x v="51"/>
          </reference>
        </references>
      </pivotArea>
    </format>
    <format dxfId="11411">
      <pivotArea dataOnly="0" labelOnly="1" fieldPosition="0">
        <references count="2">
          <reference field="0" count="1" selected="0">
            <x v="63"/>
          </reference>
          <reference field="4" count="1">
            <x v="54"/>
          </reference>
        </references>
      </pivotArea>
    </format>
    <format dxfId="11410">
      <pivotArea dataOnly="0" labelOnly="1" fieldPosition="0">
        <references count="2">
          <reference field="0" count="1" selected="0">
            <x v="64"/>
          </reference>
          <reference field="4" count="1">
            <x v="65"/>
          </reference>
        </references>
      </pivotArea>
    </format>
    <format dxfId="11409">
      <pivotArea dataOnly="0" labelOnly="1" fieldPosition="0">
        <references count="2">
          <reference field="0" count="1" selected="0">
            <x v="65"/>
          </reference>
          <reference field="4" count="1">
            <x v="67"/>
          </reference>
        </references>
      </pivotArea>
    </format>
    <format dxfId="11408">
      <pivotArea dataOnly="0" labelOnly="1" fieldPosition="0">
        <references count="2">
          <reference field="0" count="1" selected="0">
            <x v="66"/>
          </reference>
          <reference field="4" count="1">
            <x v="68"/>
          </reference>
        </references>
      </pivotArea>
    </format>
    <format dxfId="11407">
      <pivotArea dataOnly="0" labelOnly="1" fieldPosition="0">
        <references count="2">
          <reference field="0" count="1" selected="0">
            <x v="67"/>
          </reference>
          <reference field="4" count="1">
            <x v="69"/>
          </reference>
        </references>
      </pivotArea>
    </format>
    <format dxfId="11406">
      <pivotArea dataOnly="0" labelOnly="1" fieldPosition="0">
        <references count="2">
          <reference field="0" count="1" selected="0">
            <x v="68"/>
          </reference>
          <reference field="4" count="1">
            <x v="76"/>
          </reference>
        </references>
      </pivotArea>
    </format>
    <format dxfId="11405">
      <pivotArea dataOnly="0" labelOnly="1" fieldPosition="0">
        <references count="2">
          <reference field="0" count="1" selected="0">
            <x v="69"/>
          </reference>
          <reference field="4" count="1">
            <x v="79"/>
          </reference>
        </references>
      </pivotArea>
    </format>
    <format dxfId="11404">
      <pivotArea dataOnly="0" labelOnly="1" fieldPosition="0">
        <references count="2">
          <reference field="0" count="1" selected="0">
            <x v="70"/>
          </reference>
          <reference field="4" count="1">
            <x v="82"/>
          </reference>
        </references>
      </pivotArea>
    </format>
    <format dxfId="11403">
      <pivotArea dataOnly="0" labelOnly="1" fieldPosition="0">
        <references count="2">
          <reference field="0" count="1" selected="0">
            <x v="71"/>
          </reference>
          <reference field="4" count="1">
            <x v="97"/>
          </reference>
        </references>
      </pivotArea>
    </format>
    <format dxfId="11402">
      <pivotArea dataOnly="0" labelOnly="1" fieldPosition="0">
        <references count="2">
          <reference field="0" count="1" selected="0">
            <x v="72"/>
          </reference>
          <reference field="4" count="1">
            <x v="98"/>
          </reference>
        </references>
      </pivotArea>
    </format>
    <format dxfId="11401">
      <pivotArea dataOnly="0" labelOnly="1" fieldPosition="0">
        <references count="2">
          <reference field="0" count="1" selected="0">
            <x v="73"/>
          </reference>
          <reference field="4" count="1">
            <x v="99"/>
          </reference>
        </references>
      </pivotArea>
    </format>
    <format dxfId="11400">
      <pivotArea dataOnly="0" labelOnly="1" fieldPosition="0">
        <references count="2">
          <reference field="0" count="1" selected="0">
            <x v="75"/>
          </reference>
          <reference field="4" count="1">
            <x v="101"/>
          </reference>
        </references>
      </pivotArea>
    </format>
    <format dxfId="11399">
      <pivotArea dataOnly="0" labelOnly="1" fieldPosition="0">
        <references count="2">
          <reference field="0" count="1" selected="0">
            <x v="76"/>
          </reference>
          <reference field="4" count="1">
            <x v="103"/>
          </reference>
        </references>
      </pivotArea>
    </format>
    <format dxfId="11398">
      <pivotArea dataOnly="0" labelOnly="1" fieldPosition="0">
        <references count="2">
          <reference field="0" count="1" selected="0">
            <x v="77"/>
          </reference>
          <reference field="4" count="1">
            <x v="106"/>
          </reference>
        </references>
      </pivotArea>
    </format>
    <format dxfId="11397">
      <pivotArea dataOnly="0" labelOnly="1" fieldPosition="0">
        <references count="2">
          <reference field="0" count="1" selected="0">
            <x v="78"/>
          </reference>
          <reference field="4" count="1">
            <x v="108"/>
          </reference>
        </references>
      </pivotArea>
    </format>
    <format dxfId="11396">
      <pivotArea dataOnly="0" labelOnly="1" fieldPosition="0">
        <references count="2">
          <reference field="0" count="1" selected="0">
            <x v="79"/>
          </reference>
          <reference field="4" count="1">
            <x v="110"/>
          </reference>
        </references>
      </pivotArea>
    </format>
    <format dxfId="11395">
      <pivotArea dataOnly="0" labelOnly="1" fieldPosition="0">
        <references count="2">
          <reference field="0" count="1" selected="0">
            <x v="80"/>
          </reference>
          <reference field="4" count="1">
            <x v="111"/>
          </reference>
        </references>
      </pivotArea>
    </format>
    <format dxfId="11394">
      <pivotArea dataOnly="0" labelOnly="1" fieldPosition="0">
        <references count="2">
          <reference field="0" count="1" selected="0">
            <x v="81"/>
          </reference>
          <reference field="4" count="1">
            <x v="113"/>
          </reference>
        </references>
      </pivotArea>
    </format>
    <format dxfId="11393">
      <pivotArea dataOnly="0" labelOnly="1" fieldPosition="0">
        <references count="2">
          <reference field="0" count="1" selected="0">
            <x v="82"/>
          </reference>
          <reference field="4" count="1">
            <x v="114"/>
          </reference>
        </references>
      </pivotArea>
    </format>
    <format dxfId="11392">
      <pivotArea dataOnly="0" labelOnly="1" fieldPosition="0">
        <references count="2">
          <reference field="0" count="1" selected="0">
            <x v="83"/>
          </reference>
          <reference field="4" count="1">
            <x v="115"/>
          </reference>
        </references>
      </pivotArea>
    </format>
    <format dxfId="11391">
      <pivotArea dataOnly="0" labelOnly="1" fieldPosition="0">
        <references count="2">
          <reference field="0" count="1" selected="0">
            <x v="84"/>
          </reference>
          <reference field="4" count="1">
            <x v="129"/>
          </reference>
        </references>
      </pivotArea>
    </format>
    <format dxfId="11390">
      <pivotArea dataOnly="0" labelOnly="1" fieldPosition="0">
        <references count="2">
          <reference field="0" count="1" selected="0">
            <x v="85"/>
          </reference>
          <reference field="4" count="1">
            <x v="130"/>
          </reference>
        </references>
      </pivotArea>
    </format>
    <format dxfId="11389">
      <pivotArea dataOnly="0" labelOnly="1" fieldPosition="0">
        <references count="2">
          <reference field="0" count="1" selected="0">
            <x v="86"/>
          </reference>
          <reference field="4" count="1">
            <x v="131"/>
          </reference>
        </references>
      </pivotArea>
    </format>
    <format dxfId="11388">
      <pivotArea dataOnly="0" labelOnly="1" fieldPosition="0">
        <references count="2">
          <reference field="0" count="1" selected="0">
            <x v="87"/>
          </reference>
          <reference field="4" count="1">
            <x v="134"/>
          </reference>
        </references>
      </pivotArea>
    </format>
    <format dxfId="11387">
      <pivotArea dataOnly="0" labelOnly="1" fieldPosition="0">
        <references count="2">
          <reference field="0" count="1" selected="0">
            <x v="88"/>
          </reference>
          <reference field="4" count="1">
            <x v="138"/>
          </reference>
        </references>
      </pivotArea>
    </format>
    <format dxfId="11386">
      <pivotArea dataOnly="0" labelOnly="1" fieldPosition="0">
        <references count="2">
          <reference field="0" count="1" selected="0">
            <x v="89"/>
          </reference>
          <reference field="4" count="1">
            <x v="139"/>
          </reference>
        </references>
      </pivotArea>
    </format>
    <format dxfId="11385">
      <pivotArea dataOnly="0" labelOnly="1" fieldPosition="0">
        <references count="2">
          <reference field="0" count="1" selected="0">
            <x v="90"/>
          </reference>
          <reference field="4" count="1">
            <x v="144"/>
          </reference>
        </references>
      </pivotArea>
    </format>
    <format dxfId="11384">
      <pivotArea dataOnly="0" labelOnly="1" fieldPosition="0">
        <references count="2">
          <reference field="0" count="1" selected="0">
            <x v="91"/>
          </reference>
          <reference field="4" count="1">
            <x v="145"/>
          </reference>
        </references>
      </pivotArea>
    </format>
    <format dxfId="11383">
      <pivotArea dataOnly="0" labelOnly="1" fieldPosition="0">
        <references count="2">
          <reference field="0" count="1" selected="0">
            <x v="92"/>
          </reference>
          <reference field="4" count="1">
            <x v="146"/>
          </reference>
        </references>
      </pivotArea>
    </format>
    <format dxfId="11382">
      <pivotArea dataOnly="0" labelOnly="1" fieldPosition="0">
        <references count="2">
          <reference field="0" count="1" selected="0">
            <x v="93"/>
          </reference>
          <reference field="4" count="1">
            <x v="147"/>
          </reference>
        </references>
      </pivotArea>
    </format>
    <format dxfId="11381">
      <pivotArea dataOnly="0" labelOnly="1" fieldPosition="0">
        <references count="2">
          <reference field="0" count="1" selected="0">
            <x v="94"/>
          </reference>
          <reference field="4" count="1">
            <x v="149"/>
          </reference>
        </references>
      </pivotArea>
    </format>
    <format dxfId="11380">
      <pivotArea dataOnly="0" labelOnly="1" fieldPosition="0">
        <references count="2">
          <reference field="0" count="1" selected="0">
            <x v="95"/>
          </reference>
          <reference field="4" count="1">
            <x v="150"/>
          </reference>
        </references>
      </pivotArea>
    </format>
    <format dxfId="11379">
      <pivotArea dataOnly="0" labelOnly="1" fieldPosition="0">
        <references count="2">
          <reference field="0" count="1" selected="0">
            <x v="98"/>
          </reference>
          <reference field="4" count="1">
            <x v="151"/>
          </reference>
        </references>
      </pivotArea>
    </format>
    <format dxfId="11378">
      <pivotArea dataOnly="0" labelOnly="1" fieldPosition="0">
        <references count="2">
          <reference field="0" count="1" selected="0">
            <x v="99"/>
          </reference>
          <reference field="4" count="1">
            <x v="152"/>
          </reference>
        </references>
      </pivotArea>
    </format>
    <format dxfId="11377">
      <pivotArea dataOnly="0" labelOnly="1" fieldPosition="0">
        <references count="2">
          <reference field="0" count="1" selected="0">
            <x v="100"/>
          </reference>
          <reference field="4" count="1">
            <x v="156"/>
          </reference>
        </references>
      </pivotArea>
    </format>
    <format dxfId="11376">
      <pivotArea dataOnly="0" labelOnly="1" fieldPosition="0">
        <references count="2">
          <reference field="0" count="1" selected="0">
            <x v="103"/>
          </reference>
          <reference field="4" count="1">
            <x v="157"/>
          </reference>
        </references>
      </pivotArea>
    </format>
    <format dxfId="11375">
      <pivotArea dataOnly="0" labelOnly="1" fieldPosition="0">
        <references count="2">
          <reference field="0" count="1" selected="0">
            <x v="104"/>
          </reference>
          <reference field="4" count="1">
            <x v="159"/>
          </reference>
        </references>
      </pivotArea>
    </format>
    <format dxfId="11374">
      <pivotArea dataOnly="0" labelOnly="1" fieldPosition="0">
        <references count="2">
          <reference field="0" count="1" selected="0">
            <x v="106"/>
          </reference>
          <reference field="4" count="1">
            <x v="162"/>
          </reference>
        </references>
      </pivotArea>
    </format>
    <format dxfId="11373">
      <pivotArea dataOnly="0" labelOnly="1" fieldPosition="0">
        <references count="2">
          <reference field="0" count="1" selected="0">
            <x v="107"/>
          </reference>
          <reference field="4" count="1">
            <x v="25"/>
          </reference>
        </references>
      </pivotArea>
    </format>
    <format dxfId="11372">
      <pivotArea dataOnly="0" labelOnly="1" fieldPosition="0">
        <references count="2">
          <reference field="0" count="1" selected="0">
            <x v="108"/>
          </reference>
          <reference field="4" count="1">
            <x v="30"/>
          </reference>
        </references>
      </pivotArea>
    </format>
    <format dxfId="11371">
      <pivotArea dataOnly="0" labelOnly="1" fieldPosition="0">
        <references count="2">
          <reference field="0" count="1" selected="0">
            <x v="109"/>
          </reference>
          <reference field="4" count="1">
            <x v="31"/>
          </reference>
        </references>
      </pivotArea>
    </format>
    <format dxfId="11370">
      <pivotArea dataOnly="0" labelOnly="1" fieldPosition="0">
        <references count="2">
          <reference field="0" count="1" selected="0">
            <x v="110"/>
          </reference>
          <reference field="4" count="1">
            <x v="35"/>
          </reference>
        </references>
      </pivotArea>
    </format>
    <format dxfId="11369">
      <pivotArea dataOnly="0" labelOnly="1" fieldPosition="0">
        <references count="2">
          <reference field="0" count="1" selected="0">
            <x v="111"/>
          </reference>
          <reference field="4" count="1">
            <x v="41"/>
          </reference>
        </references>
      </pivotArea>
    </format>
    <format dxfId="11368">
      <pivotArea dataOnly="0" labelOnly="1" fieldPosition="0">
        <references count="2">
          <reference field="0" count="1" selected="0">
            <x v="112"/>
          </reference>
          <reference field="4" count="1">
            <x v="46"/>
          </reference>
        </references>
      </pivotArea>
    </format>
    <format dxfId="11367">
      <pivotArea dataOnly="0" labelOnly="1" fieldPosition="0">
        <references count="2">
          <reference field="0" count="1" selected="0">
            <x v="113"/>
          </reference>
          <reference field="4" count="1">
            <x v="52"/>
          </reference>
        </references>
      </pivotArea>
    </format>
    <format dxfId="11366">
      <pivotArea dataOnly="0" labelOnly="1" fieldPosition="0">
        <references count="2">
          <reference field="0" count="1" selected="0">
            <x v="114"/>
          </reference>
          <reference field="4" count="1">
            <x v="53"/>
          </reference>
        </references>
      </pivotArea>
    </format>
    <format dxfId="11365">
      <pivotArea dataOnly="0" labelOnly="1" fieldPosition="0">
        <references count="2">
          <reference field="0" count="1" selected="0">
            <x v="115"/>
          </reference>
          <reference field="4" count="1">
            <x v="60"/>
          </reference>
        </references>
      </pivotArea>
    </format>
    <format dxfId="11364">
      <pivotArea dataOnly="0" labelOnly="1" fieldPosition="0">
        <references count="2">
          <reference field="0" count="1" selected="0">
            <x v="116"/>
          </reference>
          <reference field="4" count="1">
            <x v="105"/>
          </reference>
        </references>
      </pivotArea>
    </format>
    <format dxfId="11363">
      <pivotArea dataOnly="0" labelOnly="1" fieldPosition="0">
        <references count="2">
          <reference field="0" count="1" selected="0">
            <x v="117"/>
          </reference>
          <reference field="4" count="1">
            <x v="32"/>
          </reference>
        </references>
      </pivotArea>
    </format>
    <format dxfId="11362">
      <pivotArea dataOnly="0" labelOnly="1" fieldPosition="0">
        <references count="2">
          <reference field="0" count="1" selected="0">
            <x v="118"/>
          </reference>
          <reference field="4" count="1">
            <x v="43"/>
          </reference>
        </references>
      </pivotArea>
    </format>
    <format dxfId="11361">
      <pivotArea dataOnly="0" labelOnly="1" fieldPosition="0">
        <references count="2">
          <reference field="0" count="1" selected="0">
            <x v="119"/>
          </reference>
          <reference field="4" count="1">
            <x v="80"/>
          </reference>
        </references>
      </pivotArea>
    </format>
    <format dxfId="11360">
      <pivotArea dataOnly="0" labelOnly="1" fieldPosition="0">
        <references count="2">
          <reference field="0" count="1" selected="0">
            <x v="120"/>
          </reference>
          <reference field="4" count="1">
            <x v="81"/>
          </reference>
        </references>
      </pivotArea>
    </format>
    <format dxfId="11359">
      <pivotArea dataOnly="0" labelOnly="1" fieldPosition="0">
        <references count="2">
          <reference field="0" count="1" selected="0">
            <x v="121"/>
          </reference>
          <reference field="4" count="1">
            <x v="106"/>
          </reference>
        </references>
      </pivotArea>
    </format>
    <format dxfId="11358">
      <pivotArea dataOnly="0" labelOnly="1" fieldPosition="0">
        <references count="2">
          <reference field="0" count="1" selected="0">
            <x v="122"/>
          </reference>
          <reference field="4" count="1">
            <x v="113"/>
          </reference>
        </references>
      </pivotArea>
    </format>
    <format dxfId="11357">
      <pivotArea dataOnly="0" labelOnly="1" fieldPosition="0">
        <references count="2">
          <reference field="0" count="1" selected="0">
            <x v="123"/>
          </reference>
          <reference field="4" count="1">
            <x v="163"/>
          </reference>
        </references>
      </pivotArea>
    </format>
    <format dxfId="11356">
      <pivotArea dataOnly="0" labelOnly="1" fieldPosition="0">
        <references count="2">
          <reference field="0" count="1" selected="0">
            <x v="125"/>
          </reference>
          <reference field="4" count="1">
            <x v="165"/>
          </reference>
        </references>
      </pivotArea>
    </format>
    <format dxfId="11355">
      <pivotArea dataOnly="0" labelOnly="1" fieldPosition="0">
        <references count="2">
          <reference field="0" count="1" selected="0">
            <x v="126"/>
          </reference>
          <reference field="4" count="1">
            <x v="166"/>
          </reference>
        </references>
      </pivotArea>
    </format>
    <format dxfId="11354">
      <pivotArea dataOnly="0" labelOnly="1" fieldPosition="0">
        <references count="2">
          <reference field="0" count="1" selected="0">
            <x v="129"/>
          </reference>
          <reference field="4" count="1">
            <x v="167"/>
          </reference>
        </references>
      </pivotArea>
    </format>
    <format dxfId="11353">
      <pivotArea dataOnly="0" labelOnly="1" fieldPosition="0">
        <references count="2">
          <reference field="0" count="1" selected="0">
            <x v="130"/>
          </reference>
          <reference field="4" count="1">
            <x v="168"/>
          </reference>
        </references>
      </pivotArea>
    </format>
    <format dxfId="11352">
      <pivotArea dataOnly="0" labelOnly="1" fieldPosition="0">
        <references count="2">
          <reference field="0" count="1" selected="0">
            <x v="132"/>
          </reference>
          <reference field="4" count="1">
            <x v="169"/>
          </reference>
        </references>
      </pivotArea>
    </format>
    <format dxfId="11351">
      <pivotArea dataOnly="0" labelOnly="1" fieldPosition="0">
        <references count="2">
          <reference field="0" count="1" selected="0">
            <x v="133"/>
          </reference>
          <reference field="4" count="1">
            <x v="171"/>
          </reference>
        </references>
      </pivotArea>
    </format>
    <format dxfId="11350">
      <pivotArea dataOnly="0" labelOnly="1" fieldPosition="0">
        <references count="2">
          <reference field="0" count="1" selected="0">
            <x v="135"/>
          </reference>
          <reference field="4" count="1">
            <x v="172"/>
          </reference>
        </references>
      </pivotArea>
    </format>
    <format dxfId="11349">
      <pivotArea dataOnly="0" labelOnly="1" fieldPosition="0">
        <references count="2">
          <reference field="0" count="1" selected="0">
            <x v="138"/>
          </reference>
          <reference field="4" count="1">
            <x v="173"/>
          </reference>
        </references>
      </pivotArea>
    </format>
    <format dxfId="11348">
      <pivotArea dataOnly="0" labelOnly="1" fieldPosition="0">
        <references count="2">
          <reference field="0" count="1" selected="0">
            <x v="139"/>
          </reference>
          <reference field="4" count="1">
            <x v="176"/>
          </reference>
        </references>
      </pivotArea>
    </format>
    <format dxfId="11347">
      <pivotArea dataOnly="0" labelOnly="1" fieldPosition="0">
        <references count="2">
          <reference field="0" count="1" selected="0">
            <x v="140"/>
          </reference>
          <reference field="4" count="1">
            <x v="177"/>
          </reference>
        </references>
      </pivotArea>
    </format>
    <format dxfId="11346">
      <pivotArea dataOnly="0" labelOnly="1" fieldPosition="0">
        <references count="2">
          <reference field="0" count="1" selected="0">
            <x v="141"/>
          </reference>
          <reference field="4" count="1">
            <x v="178"/>
          </reference>
        </references>
      </pivotArea>
    </format>
    <format dxfId="11345">
      <pivotArea dataOnly="0" labelOnly="1" fieldPosition="0">
        <references count="2">
          <reference field="0" count="1" selected="0">
            <x v="143"/>
          </reference>
          <reference field="4" count="1">
            <x v="180"/>
          </reference>
        </references>
      </pivotArea>
    </format>
    <format dxfId="11344">
      <pivotArea dataOnly="0" labelOnly="1" fieldPosition="0">
        <references count="2">
          <reference field="0" count="1" selected="0">
            <x v="144"/>
          </reference>
          <reference field="4" count="1">
            <x v="181"/>
          </reference>
        </references>
      </pivotArea>
    </format>
    <format dxfId="11343">
      <pivotArea dataOnly="0" labelOnly="1" fieldPosition="0">
        <references count="2">
          <reference field="0" count="1" selected="0">
            <x v="147"/>
          </reference>
          <reference field="4" count="1">
            <x v="182"/>
          </reference>
        </references>
      </pivotArea>
    </format>
    <format dxfId="11342">
      <pivotArea dataOnly="0" labelOnly="1" fieldPosition="0">
        <references count="2">
          <reference field="0" count="1" selected="0">
            <x v="148"/>
          </reference>
          <reference field="4" count="1">
            <x v="183"/>
          </reference>
        </references>
      </pivotArea>
    </format>
    <format dxfId="11341">
      <pivotArea dataOnly="0" labelOnly="1" fieldPosition="0">
        <references count="2">
          <reference field="0" count="1" selected="0">
            <x v="149"/>
          </reference>
          <reference field="4" count="1">
            <x v="185"/>
          </reference>
        </references>
      </pivotArea>
    </format>
    <format dxfId="11340">
      <pivotArea dataOnly="0" labelOnly="1" fieldPosition="0">
        <references count="2">
          <reference field="0" count="1" selected="0">
            <x v="150"/>
          </reference>
          <reference field="4" count="1">
            <x v="195"/>
          </reference>
        </references>
      </pivotArea>
    </format>
    <format dxfId="11339">
      <pivotArea dataOnly="0" labelOnly="1" fieldPosition="0">
        <references count="2">
          <reference field="0" count="1" selected="0">
            <x v="154"/>
          </reference>
          <reference field="4" count="1">
            <x v="196"/>
          </reference>
        </references>
      </pivotArea>
    </format>
    <format dxfId="11338">
      <pivotArea dataOnly="0" labelOnly="1" fieldPosition="0">
        <references count="2">
          <reference field="0" count="1" selected="0">
            <x v="157"/>
          </reference>
          <reference field="4" count="1">
            <x v="199"/>
          </reference>
        </references>
      </pivotArea>
    </format>
    <format dxfId="11337">
      <pivotArea dataOnly="0" labelOnly="1" fieldPosition="0">
        <references count="2">
          <reference field="0" count="1" selected="0">
            <x v="158"/>
          </reference>
          <reference field="4" count="1">
            <x v="201"/>
          </reference>
        </references>
      </pivotArea>
    </format>
    <format dxfId="11336">
      <pivotArea dataOnly="0" labelOnly="1" fieldPosition="0">
        <references count="2">
          <reference field="0" count="1" selected="0">
            <x v="159"/>
          </reference>
          <reference field="4" count="1">
            <x v="225"/>
          </reference>
        </references>
      </pivotArea>
    </format>
    <format dxfId="11335">
      <pivotArea dataOnly="0" labelOnly="1" fieldPosition="0">
        <references count="2">
          <reference field="0" count="1" selected="0">
            <x v="160"/>
          </reference>
          <reference field="4" count="1">
            <x v="237"/>
          </reference>
        </references>
      </pivotArea>
    </format>
    <format dxfId="11334">
      <pivotArea dataOnly="0" labelOnly="1" fieldPosition="0">
        <references count="2">
          <reference field="0" count="1" selected="0">
            <x v="161"/>
          </reference>
          <reference field="4" count="1">
            <x v="239"/>
          </reference>
        </references>
      </pivotArea>
    </format>
    <format dxfId="11333">
      <pivotArea dataOnly="0" labelOnly="1" fieldPosition="0">
        <references count="2">
          <reference field="0" count="1" selected="0">
            <x v="162"/>
          </reference>
          <reference field="4" count="1">
            <x v="169"/>
          </reference>
        </references>
      </pivotArea>
    </format>
    <format dxfId="11332">
      <pivotArea dataOnly="0" labelOnly="1" fieldPosition="0">
        <references count="2">
          <reference field="0" count="1" selected="0">
            <x v="163"/>
          </reference>
          <reference field="4" count="1">
            <x v="9"/>
          </reference>
        </references>
      </pivotArea>
    </format>
    <format dxfId="11331">
      <pivotArea dataOnly="0" labelOnly="1" fieldPosition="0">
        <references count="2">
          <reference field="0" count="1" selected="0">
            <x v="164"/>
          </reference>
          <reference field="4" count="1">
            <x v="15"/>
          </reference>
        </references>
      </pivotArea>
    </format>
    <format dxfId="11330">
      <pivotArea dataOnly="0" labelOnly="1" fieldPosition="0">
        <references count="2">
          <reference field="0" count="1" selected="0">
            <x v="165"/>
          </reference>
          <reference field="4" count="1">
            <x v="24"/>
          </reference>
        </references>
      </pivotArea>
    </format>
    <format dxfId="11329">
      <pivotArea dataOnly="0" labelOnly="1" fieldPosition="0">
        <references count="2">
          <reference field="0" count="1" selected="0">
            <x v="166"/>
          </reference>
          <reference field="4" count="1">
            <x v="26"/>
          </reference>
        </references>
      </pivotArea>
    </format>
    <format dxfId="11328">
      <pivotArea dataOnly="0" labelOnly="1" fieldPosition="0">
        <references count="2">
          <reference field="0" count="1" selected="0">
            <x v="167"/>
          </reference>
          <reference field="4" count="1">
            <x v="37"/>
          </reference>
        </references>
      </pivotArea>
    </format>
    <format dxfId="11327">
      <pivotArea dataOnly="0" labelOnly="1" fieldPosition="0">
        <references count="2">
          <reference field="0" count="1" selected="0">
            <x v="168"/>
          </reference>
          <reference field="4" count="1">
            <x v="38"/>
          </reference>
        </references>
      </pivotArea>
    </format>
    <format dxfId="11326">
      <pivotArea dataOnly="0" labelOnly="1" fieldPosition="0">
        <references count="2">
          <reference field="0" count="1" selected="0">
            <x v="169"/>
          </reference>
          <reference field="4" count="1">
            <x v="77"/>
          </reference>
        </references>
      </pivotArea>
    </format>
    <format dxfId="11325">
      <pivotArea dataOnly="0" labelOnly="1" fieldPosition="0">
        <references count="2">
          <reference field="0" count="1" selected="0">
            <x v="170"/>
          </reference>
          <reference field="4" count="1">
            <x v="96"/>
          </reference>
        </references>
      </pivotArea>
    </format>
    <format dxfId="11324">
      <pivotArea dataOnly="0" labelOnly="1" fieldPosition="0">
        <references count="2">
          <reference field="0" count="1" selected="0">
            <x v="172"/>
          </reference>
          <reference field="4" count="1">
            <x v="99"/>
          </reference>
        </references>
      </pivotArea>
    </format>
    <format dxfId="11323">
      <pivotArea dataOnly="0" labelOnly="1" fieldPosition="0">
        <references count="2">
          <reference field="0" count="1" selected="0">
            <x v="173"/>
          </reference>
          <reference field="4" count="1">
            <x v="101"/>
          </reference>
        </references>
      </pivotArea>
    </format>
    <format dxfId="11322">
      <pivotArea dataOnly="0" labelOnly="1" fieldPosition="0">
        <references count="2">
          <reference field="0" count="1" selected="0">
            <x v="175"/>
          </reference>
          <reference field="4" count="1">
            <x v="104"/>
          </reference>
        </references>
      </pivotArea>
    </format>
    <format dxfId="11321">
      <pivotArea dataOnly="0" labelOnly="1" fieldPosition="0">
        <references count="2">
          <reference field="0" count="1" selected="0">
            <x v="176"/>
          </reference>
          <reference field="4" count="1">
            <x v="106"/>
          </reference>
        </references>
      </pivotArea>
    </format>
    <format dxfId="11320">
      <pivotArea dataOnly="0" labelOnly="1" fieldPosition="0">
        <references count="2">
          <reference field="0" count="1" selected="0">
            <x v="177"/>
          </reference>
          <reference field="4" count="1">
            <x v="107"/>
          </reference>
        </references>
      </pivotArea>
    </format>
    <format dxfId="11319">
      <pivotArea dataOnly="0" labelOnly="1" fieldPosition="0">
        <references count="2">
          <reference field="0" count="1" selected="0">
            <x v="178"/>
          </reference>
          <reference field="4" count="1">
            <x v="112"/>
          </reference>
        </references>
      </pivotArea>
    </format>
    <format dxfId="11318">
      <pivotArea dataOnly="0" labelOnly="1" fieldPosition="0">
        <references count="2">
          <reference field="0" count="1" selected="0">
            <x v="179"/>
          </reference>
          <reference field="4" count="1">
            <x v="114"/>
          </reference>
        </references>
      </pivotArea>
    </format>
    <format dxfId="11317">
      <pivotArea dataOnly="0" labelOnly="1" fieldPosition="0">
        <references count="2">
          <reference field="0" count="1" selected="0">
            <x v="180"/>
          </reference>
          <reference field="4" count="1">
            <x v="124"/>
          </reference>
        </references>
      </pivotArea>
    </format>
    <format dxfId="11316">
      <pivotArea dataOnly="0" labelOnly="1" fieldPosition="0">
        <references count="2">
          <reference field="0" count="1" selected="0">
            <x v="182"/>
          </reference>
          <reference field="4" count="1">
            <x v="125"/>
          </reference>
        </references>
      </pivotArea>
    </format>
    <format dxfId="11315">
      <pivotArea dataOnly="0" labelOnly="1" fieldPosition="0">
        <references count="2">
          <reference field="0" count="1" selected="0">
            <x v="183"/>
          </reference>
          <reference field="4" count="1">
            <x v="126"/>
          </reference>
        </references>
      </pivotArea>
    </format>
    <format dxfId="11314">
      <pivotArea dataOnly="0" labelOnly="1" fieldPosition="0">
        <references count="2">
          <reference field="0" count="1" selected="0">
            <x v="185"/>
          </reference>
          <reference field="4" count="1">
            <x v="127"/>
          </reference>
        </references>
      </pivotArea>
    </format>
    <format dxfId="11313">
      <pivotArea dataOnly="0" labelOnly="1" fieldPosition="0">
        <references count="2">
          <reference field="0" count="1" selected="0">
            <x v="186"/>
          </reference>
          <reference field="4" count="1">
            <x v="136"/>
          </reference>
        </references>
      </pivotArea>
    </format>
    <format dxfId="11312">
      <pivotArea dataOnly="0" labelOnly="1" fieldPosition="0">
        <references count="2">
          <reference field="0" count="1" selected="0">
            <x v="187"/>
          </reference>
          <reference field="4" count="1">
            <x v="137"/>
          </reference>
        </references>
      </pivotArea>
    </format>
    <format dxfId="11311">
      <pivotArea dataOnly="0" labelOnly="1" fieldPosition="0">
        <references count="2">
          <reference field="0" count="1" selected="0">
            <x v="189"/>
          </reference>
          <reference field="4" count="1">
            <x v="138"/>
          </reference>
        </references>
      </pivotArea>
    </format>
    <format dxfId="11310">
      <pivotArea dataOnly="0" labelOnly="1" fieldPosition="0">
        <references count="2">
          <reference field="0" count="1" selected="0">
            <x v="190"/>
          </reference>
          <reference field="4" count="1">
            <x v="139"/>
          </reference>
        </references>
      </pivotArea>
    </format>
    <format dxfId="11309">
      <pivotArea dataOnly="0" labelOnly="1" fieldPosition="0">
        <references count="2">
          <reference field="0" count="1" selected="0">
            <x v="192"/>
          </reference>
          <reference field="4" count="1">
            <x v="140"/>
          </reference>
        </references>
      </pivotArea>
    </format>
    <format dxfId="11308">
      <pivotArea dataOnly="0" labelOnly="1" fieldPosition="0">
        <references count="2">
          <reference field="0" count="1" selected="0">
            <x v="193"/>
          </reference>
          <reference field="4" count="1">
            <x v="142"/>
          </reference>
        </references>
      </pivotArea>
    </format>
    <format dxfId="11307">
      <pivotArea dataOnly="0" labelOnly="1" fieldPosition="0">
        <references count="2">
          <reference field="0" count="1" selected="0">
            <x v="195"/>
          </reference>
          <reference field="4" count="1">
            <x v="143"/>
          </reference>
        </references>
      </pivotArea>
    </format>
    <format dxfId="11306">
      <pivotArea dataOnly="0" labelOnly="1" fieldPosition="0">
        <references count="2">
          <reference field="0" count="1" selected="0">
            <x v="197"/>
          </reference>
          <reference field="4" count="1">
            <x v="144"/>
          </reference>
        </references>
      </pivotArea>
    </format>
    <format dxfId="11305">
      <pivotArea dataOnly="0" labelOnly="1" fieldPosition="0">
        <references count="2">
          <reference field="0" count="1" selected="0">
            <x v="198"/>
          </reference>
          <reference field="4" count="1">
            <x v="145"/>
          </reference>
        </references>
      </pivotArea>
    </format>
    <format dxfId="11304">
      <pivotArea dataOnly="0" labelOnly="1" fieldPosition="0">
        <references count="2">
          <reference field="0" count="1" selected="0">
            <x v="200"/>
          </reference>
          <reference field="4" count="1">
            <x v="147"/>
          </reference>
        </references>
      </pivotArea>
    </format>
    <format dxfId="11303">
      <pivotArea dataOnly="0" labelOnly="1" fieldPosition="0">
        <references count="2">
          <reference field="0" count="1" selected="0">
            <x v="203"/>
          </reference>
          <reference field="4" count="1">
            <x v="148"/>
          </reference>
        </references>
      </pivotArea>
    </format>
    <format dxfId="11302">
      <pivotArea dataOnly="0" labelOnly="1" fieldPosition="0">
        <references count="2">
          <reference field="0" count="1" selected="0">
            <x v="205"/>
          </reference>
          <reference field="4" count="1">
            <x v="151"/>
          </reference>
        </references>
      </pivotArea>
    </format>
    <format dxfId="11301">
      <pivotArea dataOnly="0" labelOnly="1" fieldPosition="0">
        <references count="2">
          <reference field="0" count="1" selected="0">
            <x v="206"/>
          </reference>
          <reference field="4" count="1">
            <x v="153"/>
          </reference>
        </references>
      </pivotArea>
    </format>
    <format dxfId="11300">
      <pivotArea dataOnly="0" labelOnly="1" fieldPosition="0">
        <references count="2">
          <reference field="0" count="1" selected="0">
            <x v="207"/>
          </reference>
          <reference field="4" count="1">
            <x v="154"/>
          </reference>
        </references>
      </pivotArea>
    </format>
    <format dxfId="11299">
      <pivotArea dataOnly="0" labelOnly="1" fieldPosition="0">
        <references count="2">
          <reference field="0" count="1" selected="0">
            <x v="209"/>
          </reference>
          <reference field="4" count="1">
            <x v="155"/>
          </reference>
        </references>
      </pivotArea>
    </format>
    <format dxfId="11298">
      <pivotArea dataOnly="0" labelOnly="1" fieldPosition="0">
        <references count="2">
          <reference field="0" count="1" selected="0">
            <x v="212"/>
          </reference>
          <reference field="4" count="1">
            <x v="156"/>
          </reference>
        </references>
      </pivotArea>
    </format>
    <format dxfId="11297">
      <pivotArea dataOnly="0" labelOnly="1" fieldPosition="0">
        <references count="2">
          <reference field="0" count="1" selected="0">
            <x v="214"/>
          </reference>
          <reference field="4" count="1">
            <x v="157"/>
          </reference>
        </references>
      </pivotArea>
    </format>
    <format dxfId="11296">
      <pivotArea dataOnly="0" labelOnly="1" fieldPosition="0">
        <references count="2">
          <reference field="0" count="1" selected="0">
            <x v="215"/>
          </reference>
          <reference field="4" count="1">
            <x v="158"/>
          </reference>
        </references>
      </pivotArea>
    </format>
    <format dxfId="11295">
      <pivotArea dataOnly="0" labelOnly="1" fieldPosition="0">
        <references count="2">
          <reference field="0" count="1" selected="0">
            <x v="216"/>
          </reference>
          <reference field="4" count="1">
            <x v="159"/>
          </reference>
        </references>
      </pivotArea>
    </format>
    <format dxfId="11294">
      <pivotArea dataOnly="0" labelOnly="1" fieldPosition="0">
        <references count="2">
          <reference field="0" count="1" selected="0">
            <x v="218"/>
          </reference>
          <reference field="4" count="1">
            <x v="161"/>
          </reference>
        </references>
      </pivotArea>
    </format>
    <format dxfId="11293">
      <pivotArea dataOnly="0" labelOnly="1" fieldPosition="0">
        <references count="2">
          <reference field="0" count="1" selected="0">
            <x v="219"/>
          </reference>
          <reference field="4" count="1">
            <x v="162"/>
          </reference>
        </references>
      </pivotArea>
    </format>
    <format dxfId="11292">
      <pivotArea dataOnly="0" labelOnly="1" fieldPosition="0">
        <references count="2">
          <reference field="0" count="1" selected="0">
            <x v="221"/>
          </reference>
          <reference field="4" count="1">
            <x v="163"/>
          </reference>
        </references>
      </pivotArea>
    </format>
    <format dxfId="11291">
      <pivotArea dataOnly="0" labelOnly="1" fieldPosition="0">
        <references count="2">
          <reference field="0" count="1" selected="0">
            <x v="223"/>
          </reference>
          <reference field="4" count="1">
            <x v="165"/>
          </reference>
        </references>
      </pivotArea>
    </format>
    <format dxfId="11290">
      <pivotArea dataOnly="0" labelOnly="1" fieldPosition="0">
        <references count="2">
          <reference field="0" count="1" selected="0">
            <x v="225"/>
          </reference>
          <reference field="4" count="1">
            <x v="169"/>
          </reference>
        </references>
      </pivotArea>
    </format>
    <format dxfId="11289">
      <pivotArea dataOnly="0" labelOnly="1" fieldPosition="0">
        <references count="2">
          <reference field="0" count="1" selected="0">
            <x v="226"/>
          </reference>
          <reference field="4" count="1">
            <x v="170"/>
          </reference>
        </references>
      </pivotArea>
    </format>
    <format dxfId="11288">
      <pivotArea dataOnly="0" labelOnly="1" fieldPosition="0">
        <references count="2">
          <reference field="0" count="1" selected="0">
            <x v="227"/>
          </reference>
          <reference field="4" count="1">
            <x v="172"/>
          </reference>
        </references>
      </pivotArea>
    </format>
    <format dxfId="11287">
      <pivotArea dataOnly="0" labelOnly="1" fieldPosition="0">
        <references count="2">
          <reference field="0" count="1" selected="0">
            <x v="228"/>
          </reference>
          <reference field="4" count="1">
            <x v="173"/>
          </reference>
        </references>
      </pivotArea>
    </format>
    <format dxfId="11286">
      <pivotArea dataOnly="0" labelOnly="1" fieldPosition="0">
        <references count="2">
          <reference field="0" count="1" selected="0">
            <x v="231"/>
          </reference>
          <reference field="4" count="1">
            <x v="174"/>
          </reference>
        </references>
      </pivotArea>
    </format>
    <format dxfId="11285">
      <pivotArea dataOnly="0" labelOnly="1" fieldPosition="0">
        <references count="2">
          <reference field="0" count="1" selected="0">
            <x v="234"/>
          </reference>
          <reference field="4" count="1">
            <x v="175"/>
          </reference>
        </references>
      </pivotArea>
    </format>
    <format dxfId="11284">
      <pivotArea dataOnly="0" labelOnly="1" fieldPosition="0">
        <references count="2">
          <reference field="0" count="1" selected="0">
            <x v="238"/>
          </reference>
          <reference field="4" count="1">
            <x v="179"/>
          </reference>
        </references>
      </pivotArea>
    </format>
    <format dxfId="11283">
      <pivotArea dataOnly="0" labelOnly="1" fieldPosition="0">
        <references count="2">
          <reference field="0" count="1" selected="0">
            <x v="239"/>
          </reference>
          <reference field="4" count="1">
            <x v="181"/>
          </reference>
        </references>
      </pivotArea>
    </format>
    <format dxfId="11282">
      <pivotArea dataOnly="0" labelOnly="1" fieldPosition="0">
        <references count="2">
          <reference field="0" count="1" selected="0">
            <x v="241"/>
          </reference>
          <reference field="4" count="1">
            <x v="185"/>
          </reference>
        </references>
      </pivotArea>
    </format>
    <format dxfId="11281">
      <pivotArea dataOnly="0" labelOnly="1" fieldPosition="0">
        <references count="2">
          <reference field="0" count="1" selected="0">
            <x v="242"/>
          </reference>
          <reference field="4" count="1">
            <x v="186"/>
          </reference>
        </references>
      </pivotArea>
    </format>
    <format dxfId="11280">
      <pivotArea dataOnly="0" labelOnly="1" fieldPosition="0">
        <references count="2">
          <reference field="0" count="1" selected="0">
            <x v="243"/>
          </reference>
          <reference field="4" count="1">
            <x v="188"/>
          </reference>
        </references>
      </pivotArea>
    </format>
    <format dxfId="11279">
      <pivotArea dataOnly="0" labelOnly="1" fieldPosition="0">
        <references count="2">
          <reference field="0" count="1" selected="0">
            <x v="244"/>
          </reference>
          <reference field="4" count="1">
            <x v="190"/>
          </reference>
        </references>
      </pivotArea>
    </format>
    <format dxfId="11278">
      <pivotArea dataOnly="0" labelOnly="1" fieldPosition="0">
        <references count="2">
          <reference field="0" count="1" selected="0">
            <x v="245"/>
          </reference>
          <reference field="4" count="1">
            <x v="192"/>
          </reference>
        </references>
      </pivotArea>
    </format>
    <format dxfId="11277">
      <pivotArea dataOnly="0" labelOnly="1" fieldPosition="0">
        <references count="2">
          <reference field="0" count="1" selected="0">
            <x v="246"/>
          </reference>
          <reference field="4" count="1">
            <x v="194"/>
          </reference>
        </references>
      </pivotArea>
    </format>
    <format dxfId="11276">
      <pivotArea dataOnly="0" labelOnly="1" fieldPosition="0">
        <references count="2">
          <reference field="0" count="1" selected="0">
            <x v="248"/>
          </reference>
          <reference field="4" count="1">
            <x v="195"/>
          </reference>
        </references>
      </pivotArea>
    </format>
    <format dxfId="11275">
      <pivotArea dataOnly="0" labelOnly="1" fieldPosition="0">
        <references count="2">
          <reference field="0" count="1" selected="0">
            <x v="249"/>
          </reference>
          <reference field="4" count="1">
            <x v="199"/>
          </reference>
        </references>
      </pivotArea>
    </format>
    <format dxfId="11274">
      <pivotArea dataOnly="0" labelOnly="1" fieldPosition="0">
        <references count="2">
          <reference field="0" count="1" selected="0">
            <x v="250"/>
          </reference>
          <reference field="4" count="1">
            <x v="213"/>
          </reference>
        </references>
      </pivotArea>
    </format>
    <format dxfId="11273">
      <pivotArea dataOnly="0" labelOnly="1" fieldPosition="0">
        <references count="2">
          <reference field="0" count="1" selected="0">
            <x v="251"/>
          </reference>
          <reference field="4" count="1">
            <x v="216"/>
          </reference>
        </references>
      </pivotArea>
    </format>
    <format dxfId="11272">
      <pivotArea dataOnly="0" labelOnly="1" fieldPosition="0">
        <references count="2">
          <reference field="0" count="1" selected="0">
            <x v="252"/>
          </reference>
          <reference field="4" count="1">
            <x v="217"/>
          </reference>
        </references>
      </pivotArea>
    </format>
    <format dxfId="11271">
      <pivotArea dataOnly="0" labelOnly="1" fieldPosition="0">
        <references count="2">
          <reference field="0" count="1" selected="0">
            <x v="253"/>
          </reference>
          <reference field="4" count="1">
            <x v="221"/>
          </reference>
        </references>
      </pivotArea>
    </format>
    <format dxfId="11270">
      <pivotArea dataOnly="0" labelOnly="1" fieldPosition="0">
        <references count="2">
          <reference field="0" count="1" selected="0">
            <x v="254"/>
          </reference>
          <reference field="4" count="1">
            <x v="176"/>
          </reference>
        </references>
      </pivotArea>
    </format>
    <format dxfId="11269">
      <pivotArea dataOnly="0" labelOnly="1" fieldPosition="0">
        <references count="2">
          <reference field="0" count="1" selected="0">
            <x v="255"/>
          </reference>
          <reference field="4" count="1">
            <x v="6"/>
          </reference>
        </references>
      </pivotArea>
    </format>
    <format dxfId="11268">
      <pivotArea dataOnly="0" labelOnly="1" fieldPosition="0">
        <references count="2">
          <reference field="0" count="1" selected="0">
            <x v="256"/>
          </reference>
          <reference field="4" count="1">
            <x v="18"/>
          </reference>
        </references>
      </pivotArea>
    </format>
    <format dxfId="11267">
      <pivotArea dataOnly="0" labelOnly="1" fieldPosition="0">
        <references count="2">
          <reference field="0" count="1" selected="0">
            <x v="257"/>
          </reference>
          <reference field="4" count="1">
            <x v="47"/>
          </reference>
        </references>
      </pivotArea>
    </format>
    <format dxfId="11266">
      <pivotArea dataOnly="0" labelOnly="1" fieldPosition="0">
        <references count="2">
          <reference field="0" count="1" selected="0">
            <x v="258"/>
          </reference>
          <reference field="4" count="1">
            <x v="48"/>
          </reference>
        </references>
      </pivotArea>
    </format>
    <format dxfId="11265">
      <pivotArea dataOnly="0" labelOnly="1" fieldPosition="0">
        <references count="2">
          <reference field="0" count="1" selected="0">
            <x v="259"/>
          </reference>
          <reference field="4" count="1">
            <x v="55"/>
          </reference>
        </references>
      </pivotArea>
    </format>
    <format dxfId="11264">
      <pivotArea dataOnly="0" labelOnly="1" fieldPosition="0">
        <references count="2">
          <reference field="0" count="1" selected="0">
            <x v="260"/>
          </reference>
          <reference field="4" count="1">
            <x v="124"/>
          </reference>
        </references>
      </pivotArea>
    </format>
    <format dxfId="11263">
      <pivotArea dataOnly="0" labelOnly="1" fieldPosition="0">
        <references count="2">
          <reference field="0" count="1" selected="0">
            <x v="261"/>
          </reference>
          <reference field="4" count="1">
            <x v="132"/>
          </reference>
        </references>
      </pivotArea>
    </format>
    <format dxfId="11262">
      <pivotArea dataOnly="0" labelOnly="1" fieldPosition="0">
        <references count="2">
          <reference field="0" count="1" selected="0">
            <x v="262"/>
          </reference>
          <reference field="4" count="1">
            <x v="133"/>
          </reference>
        </references>
      </pivotArea>
    </format>
    <format dxfId="11261">
      <pivotArea dataOnly="0" labelOnly="1" fieldPosition="0">
        <references count="2">
          <reference field="0" count="1" selected="0">
            <x v="263"/>
          </reference>
          <reference field="4" count="1">
            <x v="120"/>
          </reference>
        </references>
      </pivotArea>
    </format>
    <format dxfId="11260">
      <pivotArea dataOnly="0" labelOnly="1" fieldPosition="0">
        <references count="2">
          <reference field="0" count="1" selected="0">
            <x v="264"/>
          </reference>
          <reference field="4" count="1">
            <x v="84"/>
          </reference>
        </references>
      </pivotArea>
    </format>
    <format dxfId="11259">
      <pivotArea dataOnly="0" labelOnly="1" fieldPosition="0">
        <references count="2">
          <reference field="0" count="1" selected="0">
            <x v="266"/>
          </reference>
          <reference field="4" count="1">
            <x v="90"/>
          </reference>
        </references>
      </pivotArea>
    </format>
    <format dxfId="11258">
      <pivotArea dataOnly="0" labelOnly="1" fieldPosition="0">
        <references count="2">
          <reference field="0" count="1" selected="0">
            <x v="267"/>
          </reference>
          <reference field="4" count="1">
            <x v="91"/>
          </reference>
        </references>
      </pivotArea>
    </format>
    <format dxfId="11257">
      <pivotArea dataOnly="0" labelOnly="1" fieldPosition="0">
        <references count="2">
          <reference field="0" count="1" selected="0">
            <x v="268"/>
          </reference>
          <reference field="4" count="1">
            <x v="92"/>
          </reference>
        </references>
      </pivotArea>
    </format>
    <format dxfId="11256">
      <pivotArea dataOnly="0" labelOnly="1" fieldPosition="0">
        <references count="2">
          <reference field="0" count="1" selected="0">
            <x v="269"/>
          </reference>
          <reference field="4" count="1">
            <x v="93"/>
          </reference>
        </references>
      </pivotArea>
    </format>
    <format dxfId="11255">
      <pivotArea dataOnly="0" labelOnly="1" fieldPosition="0">
        <references count="2">
          <reference field="0" count="1" selected="0">
            <x v="270"/>
          </reference>
          <reference field="4" count="1">
            <x v="135"/>
          </reference>
        </references>
      </pivotArea>
    </format>
    <format dxfId="11254">
      <pivotArea dataOnly="0" labelOnly="1" fieldPosition="0">
        <references count="2">
          <reference field="0" count="1" selected="0">
            <x v="271"/>
          </reference>
          <reference field="4" count="1">
            <x v="23"/>
          </reference>
        </references>
      </pivotArea>
    </format>
    <format dxfId="11253">
      <pivotArea dataOnly="0" labelOnly="1" fieldPosition="0">
        <references count="2">
          <reference field="0" count="1" selected="0">
            <x v="272"/>
          </reference>
          <reference field="4" count="1">
            <x v="44"/>
          </reference>
        </references>
      </pivotArea>
    </format>
    <format dxfId="11252">
      <pivotArea dataOnly="0" labelOnly="1" fieldPosition="0">
        <references count="2">
          <reference field="0" count="1" selected="0">
            <x v="273"/>
          </reference>
          <reference field="4" count="1">
            <x v="56"/>
          </reference>
        </references>
      </pivotArea>
    </format>
    <format dxfId="11251">
      <pivotArea dataOnly="0" labelOnly="1" fieldPosition="0">
        <references count="2">
          <reference field="0" count="1" selected="0">
            <x v="274"/>
          </reference>
          <reference field="4" count="1">
            <x v="57"/>
          </reference>
        </references>
      </pivotArea>
    </format>
    <format dxfId="11250">
      <pivotArea dataOnly="0" labelOnly="1" fieldPosition="0">
        <references count="2">
          <reference field="0" count="1" selected="0">
            <x v="275"/>
          </reference>
          <reference field="4" count="1">
            <x v="58"/>
          </reference>
        </references>
      </pivotArea>
    </format>
    <format dxfId="11249">
      <pivotArea dataOnly="0" labelOnly="1" fieldPosition="0">
        <references count="2">
          <reference field="0" count="1" selected="0">
            <x v="276"/>
          </reference>
          <reference field="4" count="1">
            <x v="59"/>
          </reference>
        </references>
      </pivotArea>
    </format>
    <format dxfId="11248">
      <pivotArea dataOnly="0" labelOnly="1" fieldPosition="0">
        <references count="2">
          <reference field="0" count="1" selected="0">
            <x v="277"/>
          </reference>
          <reference field="4" count="1">
            <x v="62"/>
          </reference>
        </references>
      </pivotArea>
    </format>
    <format dxfId="11247">
      <pivotArea dataOnly="0" labelOnly="1" fieldPosition="0">
        <references count="2">
          <reference field="0" count="1" selected="0">
            <x v="278"/>
          </reference>
          <reference field="4" count="1">
            <x v="63"/>
          </reference>
        </references>
      </pivotArea>
    </format>
    <format dxfId="11246">
      <pivotArea dataOnly="0" labelOnly="1" fieldPosition="0">
        <references count="2">
          <reference field="0" count="1" selected="0">
            <x v="279"/>
          </reference>
          <reference field="4" count="1">
            <x v="64"/>
          </reference>
        </references>
      </pivotArea>
    </format>
    <format dxfId="11245">
      <pivotArea dataOnly="0" labelOnly="1" fieldPosition="0">
        <references count="2">
          <reference field="0" count="1" selected="0">
            <x v="280"/>
          </reference>
          <reference field="4" count="1">
            <x v="70"/>
          </reference>
        </references>
      </pivotArea>
    </format>
    <format dxfId="11244">
      <pivotArea dataOnly="0" labelOnly="1" fieldPosition="0">
        <references count="2">
          <reference field="0" count="1" selected="0">
            <x v="281"/>
          </reference>
          <reference field="4" count="1">
            <x v="71"/>
          </reference>
        </references>
      </pivotArea>
    </format>
    <format dxfId="11243">
      <pivotArea dataOnly="0" labelOnly="1" fieldPosition="0">
        <references count="2">
          <reference field="0" count="1" selected="0">
            <x v="282"/>
          </reference>
          <reference field="4" count="1">
            <x v="72"/>
          </reference>
        </references>
      </pivotArea>
    </format>
    <format dxfId="11242">
      <pivotArea dataOnly="0" labelOnly="1" fieldPosition="0">
        <references count="2">
          <reference field="0" count="1" selected="0">
            <x v="283"/>
          </reference>
          <reference field="4" count="1">
            <x v="73"/>
          </reference>
        </references>
      </pivotArea>
    </format>
    <format dxfId="11241">
      <pivotArea dataOnly="0" labelOnly="1" fieldPosition="0">
        <references count="2">
          <reference field="0" count="1" selected="0">
            <x v="284"/>
          </reference>
          <reference field="4" count="1">
            <x v="74"/>
          </reference>
        </references>
      </pivotArea>
    </format>
    <format dxfId="11240">
      <pivotArea dataOnly="0" labelOnly="1" fieldPosition="0">
        <references count="2">
          <reference field="0" count="1" selected="0">
            <x v="285"/>
          </reference>
          <reference field="4" count="1">
            <x v="75"/>
          </reference>
        </references>
      </pivotArea>
    </format>
    <format dxfId="11239">
      <pivotArea dataOnly="0" labelOnly="1" fieldPosition="0">
        <references count="2">
          <reference field="0" count="1" selected="0">
            <x v="286"/>
          </reference>
          <reference field="4" count="1">
            <x v="78"/>
          </reference>
        </references>
      </pivotArea>
    </format>
    <format dxfId="11238">
      <pivotArea dataOnly="0" labelOnly="1" fieldPosition="0">
        <references count="2">
          <reference field="0" count="1" selected="0">
            <x v="287"/>
          </reference>
          <reference field="4" count="1">
            <x v="84"/>
          </reference>
        </references>
      </pivotArea>
    </format>
    <format dxfId="11237">
      <pivotArea dataOnly="0" labelOnly="1" fieldPosition="0">
        <references count="2">
          <reference field="0" count="1" selected="0">
            <x v="288"/>
          </reference>
          <reference field="4" count="1">
            <x v="86"/>
          </reference>
        </references>
      </pivotArea>
    </format>
    <format dxfId="11236">
      <pivotArea dataOnly="0" labelOnly="1" fieldPosition="0">
        <references count="2">
          <reference field="0" count="1" selected="0">
            <x v="290"/>
          </reference>
          <reference field="4" count="1">
            <x v="87"/>
          </reference>
        </references>
      </pivotArea>
    </format>
    <format dxfId="11235">
      <pivotArea dataOnly="0" labelOnly="1" fieldPosition="0">
        <references count="2">
          <reference field="0" count="1" selected="0">
            <x v="291"/>
          </reference>
          <reference field="4" count="1">
            <x v="88"/>
          </reference>
        </references>
      </pivotArea>
    </format>
    <format dxfId="11234">
      <pivotArea dataOnly="0" labelOnly="1" fieldPosition="0">
        <references count="2">
          <reference field="0" count="1" selected="0">
            <x v="293"/>
          </reference>
          <reference field="4" count="1">
            <x v="89"/>
          </reference>
        </references>
      </pivotArea>
    </format>
    <format dxfId="11233">
      <pivotArea dataOnly="0" labelOnly="1" fieldPosition="0">
        <references count="2">
          <reference field="0" count="1" selected="0">
            <x v="294"/>
          </reference>
          <reference field="4" count="1">
            <x v="94"/>
          </reference>
        </references>
      </pivotArea>
    </format>
    <format dxfId="11232">
      <pivotArea dataOnly="0" labelOnly="1" fieldPosition="0">
        <references count="2">
          <reference field="0" count="1" selected="0">
            <x v="295"/>
          </reference>
          <reference field="4" count="1">
            <x v="95"/>
          </reference>
        </references>
      </pivotArea>
    </format>
    <format dxfId="11231">
      <pivotArea dataOnly="0" labelOnly="1" fieldPosition="0">
        <references count="2">
          <reference field="0" count="1" selected="0">
            <x v="296"/>
          </reference>
          <reference field="4" count="1">
            <x v="101"/>
          </reference>
        </references>
      </pivotArea>
    </format>
    <format dxfId="11230">
      <pivotArea dataOnly="0" labelOnly="1" fieldPosition="0">
        <references count="2">
          <reference field="0" count="1" selected="0">
            <x v="297"/>
          </reference>
          <reference field="4" count="1">
            <x v="102"/>
          </reference>
        </references>
      </pivotArea>
    </format>
    <format dxfId="11229">
      <pivotArea dataOnly="0" labelOnly="1" fieldPosition="0">
        <references count="2">
          <reference field="0" count="1" selected="0">
            <x v="298"/>
          </reference>
          <reference field="4" count="1">
            <x v="105"/>
          </reference>
        </references>
      </pivotArea>
    </format>
    <format dxfId="11228">
      <pivotArea dataOnly="0" labelOnly="1" fieldPosition="0">
        <references count="2">
          <reference field="0" count="1" selected="0">
            <x v="299"/>
          </reference>
          <reference field="4" count="1">
            <x v="109"/>
          </reference>
        </references>
      </pivotArea>
    </format>
    <format dxfId="11227">
      <pivotArea dataOnly="0" labelOnly="1" fieldPosition="0">
        <references count="2">
          <reference field="0" count="1" selected="0">
            <x v="300"/>
          </reference>
          <reference field="4" count="1">
            <x v="111"/>
          </reference>
        </references>
      </pivotArea>
    </format>
    <format dxfId="11226">
      <pivotArea dataOnly="0" labelOnly="1" fieldPosition="0">
        <references count="2">
          <reference field="0" count="1" selected="0">
            <x v="301"/>
          </reference>
          <reference field="4" count="1">
            <x v="114"/>
          </reference>
        </references>
      </pivotArea>
    </format>
    <format dxfId="11225">
      <pivotArea dataOnly="0" labelOnly="1" fieldPosition="0">
        <references count="2">
          <reference field="0" count="1" selected="0">
            <x v="302"/>
          </reference>
          <reference field="4" count="1">
            <x v="115"/>
          </reference>
        </references>
      </pivotArea>
    </format>
    <format dxfId="11224">
      <pivotArea dataOnly="0" labelOnly="1" fieldPosition="0">
        <references count="2">
          <reference field="0" count="1" selected="0">
            <x v="303"/>
          </reference>
          <reference field="4" count="1">
            <x v="116"/>
          </reference>
        </references>
      </pivotArea>
    </format>
    <format dxfId="11223">
      <pivotArea dataOnly="0" labelOnly="1" fieldPosition="0">
        <references count="2">
          <reference field="0" count="1" selected="0">
            <x v="304"/>
          </reference>
          <reference field="4" count="1">
            <x v="117"/>
          </reference>
        </references>
      </pivotArea>
    </format>
    <format dxfId="11222">
      <pivotArea dataOnly="0" labelOnly="1" fieldPosition="0">
        <references count="2">
          <reference field="0" count="1" selected="0">
            <x v="305"/>
          </reference>
          <reference field="4" count="1">
            <x v="118"/>
          </reference>
        </references>
      </pivotArea>
    </format>
    <format dxfId="11221">
      <pivotArea dataOnly="0" labelOnly="1" fieldPosition="0">
        <references count="2">
          <reference field="0" count="1" selected="0">
            <x v="307"/>
          </reference>
          <reference field="4" count="1">
            <x v="122"/>
          </reference>
        </references>
      </pivotArea>
    </format>
    <format dxfId="11220">
      <pivotArea dataOnly="0" labelOnly="1" fieldPosition="0">
        <references count="2">
          <reference field="0" count="1" selected="0">
            <x v="308"/>
          </reference>
          <reference field="4" count="1">
            <x v="127"/>
          </reference>
        </references>
      </pivotArea>
    </format>
    <format dxfId="11219">
      <pivotArea dataOnly="0" labelOnly="1" fieldPosition="0">
        <references count="2">
          <reference field="0" count="1" selected="0">
            <x v="310"/>
          </reference>
          <reference field="4" count="1">
            <x v="128"/>
          </reference>
        </references>
      </pivotArea>
    </format>
    <format dxfId="11218">
      <pivotArea dataOnly="0" labelOnly="1" fieldPosition="0">
        <references count="2">
          <reference field="0" count="1" selected="0">
            <x v="311"/>
          </reference>
          <reference field="4" count="1">
            <x v="129"/>
          </reference>
        </references>
      </pivotArea>
    </format>
    <format dxfId="11217">
      <pivotArea dataOnly="0" labelOnly="1" fieldPosition="0">
        <references count="2">
          <reference field="0" count="1" selected="0">
            <x v="313"/>
          </reference>
          <reference field="4" count="1">
            <x v="131"/>
          </reference>
        </references>
      </pivotArea>
    </format>
    <format dxfId="11216">
      <pivotArea dataOnly="0" labelOnly="1" fieldPosition="0">
        <references count="2">
          <reference field="0" count="1" selected="0">
            <x v="314"/>
          </reference>
          <reference field="4" count="1">
            <x v="132"/>
          </reference>
        </references>
      </pivotArea>
    </format>
    <format dxfId="11215">
      <pivotArea dataOnly="0" labelOnly="1" fieldPosition="0">
        <references count="2">
          <reference field="0" count="1" selected="0">
            <x v="315"/>
          </reference>
          <reference field="4" count="1">
            <x v="133"/>
          </reference>
        </references>
      </pivotArea>
    </format>
    <format dxfId="11214">
      <pivotArea dataOnly="0" labelOnly="1" fieldPosition="0">
        <references count="2">
          <reference field="0" count="1" selected="0">
            <x v="317"/>
          </reference>
          <reference field="4" count="1">
            <x v="134"/>
          </reference>
        </references>
      </pivotArea>
    </format>
    <format dxfId="11213">
      <pivotArea dataOnly="0" labelOnly="1" fieldPosition="0">
        <references count="2">
          <reference field="0" count="1" selected="0">
            <x v="319"/>
          </reference>
          <reference field="4" count="1">
            <x v="136"/>
          </reference>
        </references>
      </pivotArea>
    </format>
    <format dxfId="11212">
      <pivotArea dataOnly="0" labelOnly="1" fieldPosition="0">
        <references count="2">
          <reference field="0" count="1" selected="0">
            <x v="320"/>
          </reference>
          <reference field="4" count="1">
            <x v="137"/>
          </reference>
        </references>
      </pivotArea>
    </format>
    <format dxfId="11211">
      <pivotArea dataOnly="0" labelOnly="1" fieldPosition="0">
        <references count="2">
          <reference field="0" count="1" selected="0">
            <x v="321"/>
          </reference>
          <reference field="4" count="1">
            <x v="138"/>
          </reference>
        </references>
      </pivotArea>
    </format>
    <format dxfId="11210">
      <pivotArea dataOnly="0" labelOnly="1" fieldPosition="0">
        <references count="2">
          <reference field="0" count="1" selected="0">
            <x v="322"/>
          </reference>
          <reference field="4" count="1">
            <x v="139"/>
          </reference>
        </references>
      </pivotArea>
    </format>
    <format dxfId="11209">
      <pivotArea dataOnly="0" labelOnly="1" fieldPosition="0">
        <references count="2">
          <reference field="0" count="1" selected="0">
            <x v="323"/>
          </reference>
          <reference field="4" count="1">
            <x v="140"/>
          </reference>
        </references>
      </pivotArea>
    </format>
    <format dxfId="11208">
      <pivotArea dataOnly="0" labelOnly="1" fieldPosition="0">
        <references count="2">
          <reference field="0" count="1" selected="0">
            <x v="324"/>
          </reference>
          <reference field="4" count="1">
            <x v="141"/>
          </reference>
        </references>
      </pivotArea>
    </format>
    <format dxfId="11207">
      <pivotArea dataOnly="0" labelOnly="1" fieldPosition="0">
        <references count="2">
          <reference field="0" count="1" selected="0">
            <x v="325"/>
          </reference>
          <reference field="4" count="1">
            <x v="142"/>
          </reference>
        </references>
      </pivotArea>
    </format>
    <format dxfId="11206">
      <pivotArea dataOnly="0" labelOnly="1" fieldPosition="0">
        <references count="2">
          <reference field="0" count="1" selected="0">
            <x v="326"/>
          </reference>
          <reference field="4" count="1">
            <x v="144"/>
          </reference>
        </references>
      </pivotArea>
    </format>
    <format dxfId="11205">
      <pivotArea dataOnly="0" labelOnly="1" fieldPosition="0">
        <references count="2">
          <reference field="0" count="1" selected="0">
            <x v="327"/>
          </reference>
          <reference field="4" count="1">
            <x v="145"/>
          </reference>
        </references>
      </pivotArea>
    </format>
    <format dxfId="11204">
      <pivotArea dataOnly="0" labelOnly="1" fieldPosition="0">
        <references count="2">
          <reference field="0" count="1" selected="0">
            <x v="328"/>
          </reference>
          <reference field="4" count="1">
            <x v="147"/>
          </reference>
        </references>
      </pivotArea>
    </format>
    <format dxfId="11203">
      <pivotArea dataOnly="0" labelOnly="1" fieldPosition="0">
        <references count="2">
          <reference field="0" count="1" selected="0">
            <x v="329"/>
          </reference>
          <reference field="4" count="1">
            <x v="149"/>
          </reference>
        </references>
      </pivotArea>
    </format>
    <format dxfId="11202">
      <pivotArea dataOnly="0" labelOnly="1" fieldPosition="0">
        <references count="2">
          <reference field="0" count="1" selected="0">
            <x v="330"/>
          </reference>
          <reference field="4" count="1">
            <x v="152"/>
          </reference>
        </references>
      </pivotArea>
    </format>
    <format dxfId="11201">
      <pivotArea dataOnly="0" labelOnly="1" fieldPosition="0">
        <references count="2">
          <reference field="0" count="1" selected="0">
            <x v="331"/>
          </reference>
          <reference field="4" count="1">
            <x v="156"/>
          </reference>
        </references>
      </pivotArea>
    </format>
    <format dxfId="11200">
      <pivotArea dataOnly="0" labelOnly="1" fieldPosition="0">
        <references count="2">
          <reference field="0" count="1" selected="0">
            <x v="332"/>
          </reference>
          <reference field="4" count="1">
            <x v="161"/>
          </reference>
        </references>
      </pivotArea>
    </format>
    <format dxfId="11199">
      <pivotArea dataOnly="0" labelOnly="1" fieldPosition="0">
        <references count="2">
          <reference field="0" count="1" selected="0">
            <x v="333"/>
          </reference>
          <reference field="4" count="1">
            <x v="162"/>
          </reference>
        </references>
      </pivotArea>
    </format>
    <format dxfId="11198">
      <pivotArea dataOnly="0" labelOnly="1" fieldPosition="0">
        <references count="2">
          <reference field="0" count="1" selected="0">
            <x v="334"/>
          </reference>
          <reference field="4" count="1">
            <x v="90"/>
          </reference>
        </references>
      </pivotArea>
    </format>
    <format dxfId="11197">
      <pivotArea dataOnly="0" labelOnly="1" fieldPosition="0">
        <references count="2">
          <reference field="0" count="1" selected="0">
            <x v="336"/>
          </reference>
          <reference field="4" count="1">
            <x v="157"/>
          </reference>
        </references>
      </pivotArea>
    </format>
    <format dxfId="11196">
      <pivotArea dataOnly="0" labelOnly="1" fieldPosition="0">
        <references count="2">
          <reference field="0" count="1" selected="0">
            <x v="337"/>
          </reference>
          <reference field="4" count="1">
            <x v="165"/>
          </reference>
        </references>
      </pivotArea>
    </format>
    <format dxfId="11195">
      <pivotArea dataOnly="0" labelOnly="1" fieldPosition="0">
        <references count="2">
          <reference field="0" count="1" selected="0">
            <x v="338"/>
          </reference>
          <reference field="4" count="1">
            <x v="166"/>
          </reference>
        </references>
      </pivotArea>
    </format>
    <format dxfId="11194">
      <pivotArea dataOnly="0" labelOnly="1" fieldPosition="0">
        <references count="2">
          <reference field="0" count="1" selected="0">
            <x v="339"/>
          </reference>
          <reference field="4" count="1">
            <x v="167"/>
          </reference>
        </references>
      </pivotArea>
    </format>
    <format dxfId="11193">
      <pivotArea dataOnly="0" labelOnly="1" fieldPosition="0">
        <references count="2">
          <reference field="0" count="1" selected="0">
            <x v="340"/>
          </reference>
          <reference field="4" count="1">
            <x v="189"/>
          </reference>
        </references>
      </pivotArea>
    </format>
    <format dxfId="11192">
      <pivotArea dataOnly="0" labelOnly="1" fieldPosition="0">
        <references count="2">
          <reference field="0" count="1" selected="0">
            <x v="342"/>
          </reference>
          <reference field="4" count="1">
            <x v="190"/>
          </reference>
        </references>
      </pivotArea>
    </format>
    <format dxfId="11191">
      <pivotArea dataOnly="0" labelOnly="1" fieldPosition="0">
        <references count="2">
          <reference field="0" count="1" selected="0">
            <x v="344"/>
          </reference>
          <reference field="4" count="1">
            <x v="192"/>
          </reference>
        </references>
      </pivotArea>
    </format>
    <format dxfId="11190">
      <pivotArea dataOnly="0" labelOnly="1" fieldPosition="0">
        <references count="2">
          <reference field="0" count="1" selected="0">
            <x v="345"/>
          </reference>
          <reference field="4" count="1">
            <x v="193"/>
          </reference>
        </references>
      </pivotArea>
    </format>
    <format dxfId="11189">
      <pivotArea dataOnly="0" labelOnly="1" fieldPosition="0">
        <references count="2">
          <reference field="0" count="1" selected="0">
            <x v="346"/>
          </reference>
          <reference field="4" count="1">
            <x v="201"/>
          </reference>
        </references>
      </pivotArea>
    </format>
    <format dxfId="11188">
      <pivotArea dataOnly="0" labelOnly="1" fieldPosition="0">
        <references count="2">
          <reference field="0" count="1" selected="0">
            <x v="347"/>
          </reference>
          <reference field="4" count="1">
            <x v="164"/>
          </reference>
        </references>
      </pivotArea>
    </format>
    <format dxfId="11187">
      <pivotArea dataOnly="0" labelOnly="1" fieldPosition="0">
        <references count="2">
          <reference field="0" count="1" selected="0">
            <x v="348"/>
          </reference>
          <reference field="4" count="1">
            <x v="172"/>
          </reference>
        </references>
      </pivotArea>
    </format>
    <format dxfId="11186">
      <pivotArea dataOnly="0" labelOnly="1" fieldPosition="0">
        <references count="2">
          <reference field="0" count="1" selected="0">
            <x v="349"/>
          </reference>
          <reference field="4" count="1">
            <x v="180"/>
          </reference>
        </references>
      </pivotArea>
    </format>
    <format dxfId="11185">
      <pivotArea dataOnly="0" labelOnly="1" fieldPosition="0">
        <references count="2">
          <reference field="0" count="1" selected="0">
            <x v="350"/>
          </reference>
          <reference field="4" count="1">
            <x v="181"/>
          </reference>
        </references>
      </pivotArea>
    </format>
    <format dxfId="11184">
      <pivotArea dataOnly="0" labelOnly="1" fieldPosition="0">
        <references count="2">
          <reference field="0" count="1" selected="0">
            <x v="351"/>
          </reference>
          <reference field="4" count="1">
            <x v="182"/>
          </reference>
        </references>
      </pivotArea>
    </format>
    <format dxfId="11183">
      <pivotArea dataOnly="0" labelOnly="1" fieldPosition="0">
        <references count="2">
          <reference field="0" count="1" selected="0">
            <x v="352"/>
          </reference>
          <reference field="4" count="1">
            <x v="190"/>
          </reference>
        </references>
      </pivotArea>
    </format>
    <format dxfId="11182">
      <pivotArea dataOnly="0" labelOnly="1" fieldPosition="0">
        <references count="2">
          <reference field="0" count="1" selected="0">
            <x v="353"/>
          </reference>
          <reference field="4" count="1">
            <x v="180"/>
          </reference>
        </references>
      </pivotArea>
    </format>
    <format dxfId="11181">
      <pivotArea dataOnly="0" labelOnly="1" fieldPosition="0">
        <references count="2">
          <reference field="0" count="1" selected="0">
            <x v="354"/>
          </reference>
          <reference field="4" count="1">
            <x v="178"/>
          </reference>
        </references>
      </pivotArea>
    </format>
    <format dxfId="11180">
      <pivotArea dataOnly="0" labelOnly="1" fieldPosition="0">
        <references count="2">
          <reference field="0" count="1" selected="0">
            <x v="356"/>
          </reference>
          <reference field="4" count="1">
            <x v="179"/>
          </reference>
        </references>
      </pivotArea>
    </format>
    <format dxfId="11179">
      <pivotArea dataOnly="0" labelOnly="1" fieldPosition="0">
        <references count="2">
          <reference field="0" count="1" selected="0">
            <x v="358"/>
          </reference>
          <reference field="4" count="1">
            <x v="180"/>
          </reference>
        </references>
      </pivotArea>
    </format>
    <format dxfId="11178">
      <pivotArea dataOnly="0" labelOnly="1" fieldPosition="0">
        <references count="2">
          <reference field="0" count="1" selected="0">
            <x v="359"/>
          </reference>
          <reference field="4" count="1">
            <x v="181"/>
          </reference>
        </references>
      </pivotArea>
    </format>
    <format dxfId="11177">
      <pivotArea dataOnly="0" labelOnly="1" fieldPosition="0">
        <references count="2">
          <reference field="0" count="1" selected="0">
            <x v="360"/>
          </reference>
          <reference field="4" count="1">
            <x v="182"/>
          </reference>
        </references>
      </pivotArea>
    </format>
    <format dxfId="11176">
      <pivotArea dataOnly="0" labelOnly="1" fieldPosition="0">
        <references count="2">
          <reference field="0" count="1" selected="0">
            <x v="361"/>
          </reference>
          <reference field="4" count="1">
            <x v="195"/>
          </reference>
        </references>
      </pivotArea>
    </format>
    <format dxfId="11175">
      <pivotArea dataOnly="0" labelOnly="1" fieldPosition="0">
        <references count="2">
          <reference field="0" count="1" selected="0">
            <x v="362"/>
          </reference>
          <reference field="4" count="1">
            <x v="199"/>
          </reference>
        </references>
      </pivotArea>
    </format>
    <format dxfId="11174">
      <pivotArea dataOnly="0" labelOnly="1" fieldPosition="0">
        <references count="2">
          <reference field="0" count="1" selected="0">
            <x v="363"/>
          </reference>
          <reference field="4" count="1">
            <x v="209"/>
          </reference>
        </references>
      </pivotArea>
    </format>
    <format dxfId="11173">
      <pivotArea dataOnly="0" labelOnly="1" fieldPosition="0">
        <references count="2">
          <reference field="0" count="1" selected="0">
            <x v="364"/>
          </reference>
          <reference field="4" count="1">
            <x v="212"/>
          </reference>
        </references>
      </pivotArea>
    </format>
    <format dxfId="11172">
      <pivotArea dataOnly="0" labelOnly="1" fieldPosition="0">
        <references count="2">
          <reference field="0" count="1" selected="0">
            <x v="365"/>
          </reference>
          <reference field="4" count="1">
            <x v="222"/>
          </reference>
        </references>
      </pivotArea>
    </format>
    <format dxfId="11171">
      <pivotArea dataOnly="0" labelOnly="1" fieldPosition="0">
        <references count="2">
          <reference field="0" count="1" selected="0">
            <x v="366"/>
          </reference>
          <reference field="4" count="1">
            <x v="223"/>
          </reference>
        </references>
      </pivotArea>
    </format>
    <format dxfId="11170">
      <pivotArea dataOnly="0" labelOnly="1" fieldPosition="0">
        <references count="2">
          <reference field="0" count="1" selected="0">
            <x v="367"/>
          </reference>
          <reference field="4" count="1">
            <x v="224"/>
          </reference>
        </references>
      </pivotArea>
    </format>
    <format dxfId="11169">
      <pivotArea dataOnly="0" labelOnly="1" fieldPosition="0">
        <references count="2">
          <reference field="0" count="1" selected="0">
            <x v="368"/>
          </reference>
          <reference field="4" count="1">
            <x v="86"/>
          </reference>
        </references>
      </pivotArea>
    </format>
    <format dxfId="11168">
      <pivotArea dataOnly="0" labelOnly="1" fieldPosition="0">
        <references count="2">
          <reference field="0" count="1" selected="0">
            <x v="369"/>
          </reference>
          <reference field="4" count="1">
            <x v="22"/>
          </reference>
        </references>
      </pivotArea>
    </format>
    <format dxfId="11167">
      <pivotArea dataOnly="0" labelOnly="1" fieldPosition="0">
        <references count="2">
          <reference field="0" count="1" selected="0">
            <x v="370"/>
          </reference>
          <reference field="4" count="1">
            <x v="84"/>
          </reference>
        </references>
      </pivotArea>
    </format>
    <format dxfId="11166">
      <pivotArea dataOnly="0" labelOnly="1" fieldPosition="0">
        <references count="2">
          <reference field="0" count="1" selected="0">
            <x v="371"/>
          </reference>
          <reference field="4" count="1">
            <x v="85"/>
          </reference>
        </references>
      </pivotArea>
    </format>
    <format dxfId="11165">
      <pivotArea dataOnly="0" labelOnly="1" fieldPosition="0">
        <references count="2">
          <reference field="0" count="1" selected="0">
            <x v="372"/>
          </reference>
          <reference field="4" count="1">
            <x v="123"/>
          </reference>
        </references>
      </pivotArea>
    </format>
    <format dxfId="11164">
      <pivotArea dataOnly="0" labelOnly="1" fieldPosition="0">
        <references count="2">
          <reference field="0" count="1" selected="0">
            <x v="373"/>
          </reference>
          <reference field="4" count="1">
            <x v="155"/>
          </reference>
        </references>
      </pivotArea>
    </format>
    <format dxfId="11163">
      <pivotArea dataOnly="0" labelOnly="1" fieldPosition="0">
        <references count="2">
          <reference field="0" count="1" selected="0">
            <x v="374"/>
          </reference>
          <reference field="4" count="1">
            <x v="156"/>
          </reference>
        </references>
      </pivotArea>
    </format>
    <format dxfId="11162">
      <pivotArea dataOnly="0" labelOnly="1" fieldPosition="0">
        <references count="2">
          <reference field="0" count="1" selected="0">
            <x v="375"/>
          </reference>
          <reference field="4" count="1">
            <x v="157"/>
          </reference>
        </references>
      </pivotArea>
    </format>
    <format dxfId="11161">
      <pivotArea dataOnly="0" labelOnly="1" fieldPosition="0">
        <references count="2">
          <reference field="0" count="1" selected="0">
            <x v="376"/>
          </reference>
          <reference field="4" count="1">
            <x v="160"/>
          </reference>
        </references>
      </pivotArea>
    </format>
    <format dxfId="11160">
      <pivotArea dataOnly="0" labelOnly="1" fieldPosition="0">
        <references count="2">
          <reference field="0" count="1" selected="0">
            <x v="377"/>
          </reference>
          <reference field="4" count="1">
            <x v="161"/>
          </reference>
        </references>
      </pivotArea>
    </format>
    <format dxfId="11159">
      <pivotArea dataOnly="0" labelOnly="1" fieldPosition="0">
        <references count="2">
          <reference field="0" count="1" selected="0">
            <x v="378"/>
          </reference>
          <reference field="4" count="1">
            <x v="162"/>
          </reference>
        </references>
      </pivotArea>
    </format>
    <format dxfId="11158">
      <pivotArea dataOnly="0" labelOnly="1" fieldPosition="0">
        <references count="2">
          <reference field="0" count="1" selected="0">
            <x v="379"/>
          </reference>
          <reference field="4" count="1">
            <x v="238"/>
          </reference>
        </references>
      </pivotArea>
    </format>
    <format dxfId="11157">
      <pivotArea dataOnly="0" labelOnly="1" fieldPosition="0">
        <references count="2">
          <reference field="0" count="1" selected="0">
            <x v="380"/>
          </reference>
          <reference field="4" count="1">
            <x v="189"/>
          </reference>
        </references>
      </pivotArea>
    </format>
    <format dxfId="11156">
      <pivotArea dataOnly="0" labelOnly="1" fieldPosition="0">
        <references count="2">
          <reference field="0" count="1" selected="0">
            <x v="381"/>
          </reference>
          <reference field="4" count="1">
            <x v="193"/>
          </reference>
        </references>
      </pivotArea>
    </format>
    <format dxfId="11155">
      <pivotArea dataOnly="0" labelOnly="1" fieldPosition="0">
        <references count="2">
          <reference field="0" count="1" selected="0">
            <x v="382"/>
          </reference>
          <reference field="4" count="1">
            <x v="196"/>
          </reference>
        </references>
      </pivotArea>
    </format>
    <format dxfId="11154">
      <pivotArea dataOnly="0" labelOnly="1" fieldPosition="0">
        <references count="2">
          <reference field="0" count="1" selected="0">
            <x v="383"/>
          </reference>
          <reference field="4" count="1">
            <x v="197"/>
          </reference>
        </references>
      </pivotArea>
    </format>
    <format dxfId="11153">
      <pivotArea dataOnly="0" labelOnly="1" fieldPosition="0">
        <references count="2">
          <reference field="0" count="1" selected="0">
            <x v="384"/>
          </reference>
          <reference field="4" count="1">
            <x v="198"/>
          </reference>
        </references>
      </pivotArea>
    </format>
    <format dxfId="11152">
      <pivotArea dataOnly="0" labelOnly="1" fieldPosition="0">
        <references count="2">
          <reference field="0" count="1" selected="0">
            <x v="385"/>
          </reference>
          <reference field="4" count="1">
            <x v="163"/>
          </reference>
        </references>
      </pivotArea>
    </format>
    <format dxfId="11151">
      <pivotArea dataOnly="0" labelOnly="1" fieldPosition="0">
        <references count="2">
          <reference field="0" count="1" selected="0">
            <x v="387"/>
          </reference>
          <reference field="4" count="1">
            <x v="164"/>
          </reference>
        </references>
      </pivotArea>
    </format>
    <format dxfId="11150">
      <pivotArea dataOnly="0" labelOnly="1" fieldPosition="0">
        <references count="2">
          <reference field="0" count="1" selected="0">
            <x v="389"/>
          </reference>
          <reference field="4" count="1">
            <x v="165"/>
          </reference>
        </references>
      </pivotArea>
    </format>
    <format dxfId="11149">
      <pivotArea dataOnly="0" labelOnly="1" fieldPosition="0">
        <references count="2">
          <reference field="0" count="1" selected="0">
            <x v="390"/>
          </reference>
          <reference field="4" count="1">
            <x v="166"/>
          </reference>
        </references>
      </pivotArea>
    </format>
    <format dxfId="11148">
      <pivotArea dataOnly="0" labelOnly="1" fieldPosition="0">
        <references count="2">
          <reference field="0" count="1" selected="0">
            <x v="391"/>
          </reference>
          <reference field="4" count="1">
            <x v="168"/>
          </reference>
        </references>
      </pivotArea>
    </format>
    <format dxfId="11147">
      <pivotArea dataOnly="0" labelOnly="1" fieldPosition="0">
        <references count="2">
          <reference field="0" count="1" selected="0">
            <x v="392"/>
          </reference>
          <reference field="4" count="1">
            <x v="169"/>
          </reference>
        </references>
      </pivotArea>
    </format>
    <format dxfId="11146">
      <pivotArea dataOnly="0" labelOnly="1" fieldPosition="0">
        <references count="2">
          <reference field="0" count="1" selected="0">
            <x v="393"/>
          </reference>
          <reference field="4" count="1">
            <x v="170"/>
          </reference>
        </references>
      </pivotArea>
    </format>
    <format dxfId="11145">
      <pivotArea dataOnly="0" labelOnly="1" fieldPosition="0">
        <references count="2">
          <reference field="0" count="1" selected="0">
            <x v="394"/>
          </reference>
          <reference field="4" count="1">
            <x v="171"/>
          </reference>
        </references>
      </pivotArea>
    </format>
    <format dxfId="11144">
      <pivotArea dataOnly="0" labelOnly="1" fieldPosition="0">
        <references count="2">
          <reference field="0" count="1" selected="0">
            <x v="395"/>
          </reference>
          <reference field="4" count="1">
            <x v="172"/>
          </reference>
        </references>
      </pivotArea>
    </format>
    <format dxfId="11143">
      <pivotArea dataOnly="0" labelOnly="1" fieldPosition="0">
        <references count="2">
          <reference field="0" count="1" selected="0">
            <x v="396"/>
          </reference>
          <reference field="4" count="1">
            <x v="175"/>
          </reference>
        </references>
      </pivotArea>
    </format>
    <format dxfId="11142">
      <pivotArea dataOnly="0" labelOnly="1" fieldPosition="0">
        <references count="2">
          <reference field="0" count="1" selected="0">
            <x v="398"/>
          </reference>
          <reference field="4" count="1">
            <x v="176"/>
          </reference>
        </references>
      </pivotArea>
    </format>
    <format dxfId="11141">
      <pivotArea dataOnly="0" labelOnly="1" fieldPosition="0">
        <references count="2">
          <reference field="0" count="1" selected="0">
            <x v="399"/>
          </reference>
          <reference field="4" count="1">
            <x v="177"/>
          </reference>
        </references>
      </pivotArea>
    </format>
    <format dxfId="11140">
      <pivotArea dataOnly="0" labelOnly="1" fieldPosition="0">
        <references count="2">
          <reference field="0" count="1" selected="0">
            <x v="400"/>
          </reference>
          <reference field="4" count="1">
            <x v="178"/>
          </reference>
        </references>
      </pivotArea>
    </format>
    <format dxfId="11139">
      <pivotArea dataOnly="0" labelOnly="1" fieldPosition="0">
        <references count="2">
          <reference field="0" count="1" selected="0">
            <x v="402"/>
          </reference>
          <reference field="4" count="1">
            <x v="179"/>
          </reference>
        </references>
      </pivotArea>
    </format>
    <format dxfId="11138">
      <pivotArea dataOnly="0" labelOnly="1" fieldPosition="0">
        <references count="2">
          <reference field="0" count="1" selected="0">
            <x v="405"/>
          </reference>
          <reference field="4" count="1">
            <x v="180"/>
          </reference>
        </references>
      </pivotArea>
    </format>
    <format dxfId="11137">
      <pivotArea dataOnly="0" labelOnly="1" fieldPosition="0">
        <references count="2">
          <reference field="0" count="1" selected="0">
            <x v="406"/>
          </reference>
          <reference field="4" count="1">
            <x v="185"/>
          </reference>
        </references>
      </pivotArea>
    </format>
    <format dxfId="11136">
      <pivotArea dataOnly="0" labelOnly="1" fieldPosition="0">
        <references count="2">
          <reference field="0" count="1" selected="0">
            <x v="408"/>
          </reference>
          <reference field="4" count="1">
            <x v="186"/>
          </reference>
        </references>
      </pivotArea>
    </format>
    <format dxfId="11135">
      <pivotArea dataOnly="0" labelOnly="1" fieldPosition="0">
        <references count="2">
          <reference field="0" count="1" selected="0">
            <x v="411"/>
          </reference>
          <reference field="4" count="1">
            <x v="187"/>
          </reference>
        </references>
      </pivotArea>
    </format>
    <format dxfId="11134">
      <pivotArea dataOnly="0" labelOnly="1" fieldPosition="0">
        <references count="2">
          <reference field="0" count="1" selected="0">
            <x v="412"/>
          </reference>
          <reference field="4" count="1">
            <x v="188"/>
          </reference>
        </references>
      </pivotArea>
    </format>
    <format dxfId="11133">
      <pivotArea dataOnly="0" labelOnly="1" fieldPosition="0">
        <references count="2">
          <reference field="0" count="1" selected="0">
            <x v="417"/>
          </reference>
          <reference field="4" count="1">
            <x v="189"/>
          </reference>
        </references>
      </pivotArea>
    </format>
    <format dxfId="11132">
      <pivotArea dataOnly="0" labelOnly="1" fieldPosition="0">
        <references count="2">
          <reference field="0" count="1" selected="0">
            <x v="418"/>
          </reference>
          <reference field="4" count="1">
            <x v="191"/>
          </reference>
        </references>
      </pivotArea>
    </format>
    <format dxfId="11131">
      <pivotArea dataOnly="0" labelOnly="1" fieldPosition="0">
        <references count="2">
          <reference field="0" count="1" selected="0">
            <x v="419"/>
          </reference>
          <reference field="4" count="1">
            <x v="192"/>
          </reference>
        </references>
      </pivotArea>
    </format>
    <format dxfId="11130">
      <pivotArea dataOnly="0" labelOnly="1" fieldPosition="0">
        <references count="2">
          <reference field="0" count="1" selected="0">
            <x v="421"/>
          </reference>
          <reference field="4" count="1">
            <x v="194"/>
          </reference>
        </references>
      </pivotArea>
    </format>
    <format dxfId="11129">
      <pivotArea dataOnly="0" labelOnly="1" fieldPosition="0">
        <references count="2">
          <reference field="0" count="1" selected="0">
            <x v="425"/>
          </reference>
          <reference field="4" count="1">
            <x v="196"/>
          </reference>
        </references>
      </pivotArea>
    </format>
    <format dxfId="11128">
      <pivotArea dataOnly="0" labelOnly="1" fieldPosition="0">
        <references count="2">
          <reference field="0" count="1" selected="0">
            <x v="428"/>
          </reference>
          <reference field="4" count="1">
            <x v="199"/>
          </reference>
        </references>
      </pivotArea>
    </format>
    <format dxfId="11127">
      <pivotArea dataOnly="0" labelOnly="1" fieldPosition="0">
        <references count="2">
          <reference field="0" count="1" selected="0">
            <x v="429"/>
          </reference>
          <reference field="4" count="1">
            <x v="200"/>
          </reference>
        </references>
      </pivotArea>
    </format>
    <format dxfId="11126">
      <pivotArea dataOnly="0" labelOnly="1" fieldPosition="0">
        <references count="2">
          <reference field="0" count="1" selected="0">
            <x v="434"/>
          </reference>
          <reference field="4" count="1">
            <x v="201"/>
          </reference>
        </references>
      </pivotArea>
    </format>
    <format dxfId="11125">
      <pivotArea dataOnly="0" labelOnly="1" fieldPosition="0">
        <references count="2">
          <reference field="0" count="1" selected="0">
            <x v="435"/>
          </reference>
          <reference field="4" count="1">
            <x v="202"/>
          </reference>
        </references>
      </pivotArea>
    </format>
    <format dxfId="11124">
      <pivotArea dataOnly="0" labelOnly="1" fieldPosition="0">
        <references count="2">
          <reference field="0" count="1" selected="0">
            <x v="436"/>
          </reference>
          <reference field="4" count="1">
            <x v="203"/>
          </reference>
        </references>
      </pivotArea>
    </format>
    <format dxfId="11123">
      <pivotArea dataOnly="0" labelOnly="1" fieldPosition="0">
        <references count="2">
          <reference field="0" count="1" selected="0">
            <x v="437"/>
          </reference>
          <reference field="4" count="1">
            <x v="204"/>
          </reference>
        </references>
      </pivotArea>
    </format>
    <format dxfId="11122">
      <pivotArea dataOnly="0" labelOnly="1" fieldPosition="0">
        <references count="2">
          <reference field="0" count="1" selected="0">
            <x v="438"/>
          </reference>
          <reference field="4" count="1">
            <x v="205"/>
          </reference>
        </references>
      </pivotArea>
    </format>
    <format dxfId="11121">
      <pivotArea dataOnly="0" labelOnly="1" fieldPosition="0">
        <references count="2">
          <reference field="0" count="1" selected="0">
            <x v="439"/>
          </reference>
          <reference field="4" count="1">
            <x v="207"/>
          </reference>
        </references>
      </pivotArea>
    </format>
    <format dxfId="11120">
      <pivotArea dataOnly="0" labelOnly="1" fieldPosition="0">
        <references count="2">
          <reference field="0" count="1" selected="0">
            <x v="440"/>
          </reference>
          <reference field="4" count="1">
            <x v="210"/>
          </reference>
        </references>
      </pivotArea>
    </format>
    <format dxfId="11119">
      <pivotArea dataOnly="0" labelOnly="1" fieldPosition="0">
        <references count="2">
          <reference field="0" count="1" selected="0">
            <x v="441"/>
          </reference>
          <reference field="4" count="1">
            <x v="214"/>
          </reference>
        </references>
      </pivotArea>
    </format>
    <format dxfId="11118">
      <pivotArea dataOnly="0" labelOnly="1" fieldPosition="0">
        <references count="2">
          <reference field="0" count="1" selected="0">
            <x v="442"/>
          </reference>
          <reference field="4" count="1">
            <x v="216"/>
          </reference>
        </references>
      </pivotArea>
    </format>
    <format dxfId="11117">
      <pivotArea dataOnly="0" labelOnly="1" fieldPosition="0">
        <references count="2">
          <reference field="0" count="1" selected="0">
            <x v="444"/>
          </reference>
          <reference field="4" count="1">
            <x v="217"/>
          </reference>
        </references>
      </pivotArea>
    </format>
    <format dxfId="11116">
      <pivotArea dataOnly="0" labelOnly="1" fieldPosition="0">
        <references count="2">
          <reference field="0" count="1" selected="0">
            <x v="445"/>
          </reference>
          <reference field="4" count="1">
            <x v="226"/>
          </reference>
        </references>
      </pivotArea>
    </format>
    <format dxfId="11115">
      <pivotArea dataOnly="0" labelOnly="1" fieldPosition="0">
        <references count="2">
          <reference field="0" count="1" selected="0">
            <x v="446"/>
          </reference>
          <reference field="4" count="1">
            <x v="232"/>
          </reference>
        </references>
      </pivotArea>
    </format>
    <format dxfId="11114">
      <pivotArea dataOnly="0" labelOnly="1" fieldPosition="0">
        <references count="2">
          <reference field="0" count="1" selected="0">
            <x v="447"/>
          </reference>
          <reference field="4" count="1">
            <x v="184"/>
          </reference>
        </references>
      </pivotArea>
    </format>
    <format dxfId="11113">
      <pivotArea dataOnly="0" labelOnly="1" fieldPosition="0">
        <references count="2">
          <reference field="0" count="1" selected="0">
            <x v="449"/>
          </reference>
          <reference field="4" count="1">
            <x v="206"/>
          </reference>
        </references>
      </pivotArea>
    </format>
    <format dxfId="11112">
      <pivotArea dataOnly="0" labelOnly="1" fieldPosition="0">
        <references count="2">
          <reference field="0" count="1" selected="0">
            <x v="450"/>
          </reference>
          <reference field="4" count="1">
            <x v="207"/>
          </reference>
        </references>
      </pivotArea>
    </format>
    <format dxfId="11111">
      <pivotArea dataOnly="0" labelOnly="1" fieldPosition="0">
        <references count="2">
          <reference field="0" count="1" selected="0">
            <x v="451"/>
          </reference>
          <reference field="4" count="1">
            <x v="209"/>
          </reference>
        </references>
      </pivotArea>
    </format>
    <format dxfId="11110">
      <pivotArea dataOnly="0" labelOnly="1" fieldPosition="0">
        <references count="2">
          <reference field="0" count="1" selected="0">
            <x v="452"/>
          </reference>
          <reference field="4" count="1">
            <x v="210"/>
          </reference>
        </references>
      </pivotArea>
    </format>
    <format dxfId="11109">
      <pivotArea dataOnly="0" labelOnly="1" fieldPosition="0">
        <references count="2">
          <reference field="0" count="1" selected="0">
            <x v="453"/>
          </reference>
          <reference field="4" count="1">
            <x v="212"/>
          </reference>
        </references>
      </pivotArea>
    </format>
    <format dxfId="11108">
      <pivotArea dataOnly="0" labelOnly="1" fieldPosition="0">
        <references count="2">
          <reference field="0" count="1" selected="0">
            <x v="454"/>
          </reference>
          <reference field="4" count="1">
            <x v="216"/>
          </reference>
        </references>
      </pivotArea>
    </format>
    <format dxfId="11107">
      <pivotArea dataOnly="0" labelOnly="1" fieldPosition="0">
        <references count="2">
          <reference field="0" count="1" selected="0">
            <x v="455"/>
          </reference>
          <reference field="4" count="1">
            <x v="218"/>
          </reference>
        </references>
      </pivotArea>
    </format>
    <format dxfId="11106">
      <pivotArea dataOnly="0" labelOnly="1" fieldPosition="0">
        <references count="2">
          <reference field="0" count="1" selected="0">
            <x v="456"/>
          </reference>
          <reference field="4" count="1">
            <x v="191"/>
          </reference>
        </references>
      </pivotArea>
    </format>
    <format dxfId="11105">
      <pivotArea dataOnly="0" labelOnly="1" fieldPosition="0">
        <references count="2">
          <reference field="0" count="1" selected="0">
            <x v="457"/>
          </reference>
          <reference field="4" count="1">
            <x v="205"/>
          </reference>
        </references>
      </pivotArea>
    </format>
    <format dxfId="11104">
      <pivotArea dataOnly="0" labelOnly="1" fieldPosition="0">
        <references count="2">
          <reference field="0" count="1" selected="0">
            <x v="460"/>
          </reference>
          <reference field="4" count="1">
            <x v="206"/>
          </reference>
        </references>
      </pivotArea>
    </format>
    <format dxfId="11103">
      <pivotArea dataOnly="0" labelOnly="1" fieldPosition="0">
        <references count="2">
          <reference field="0" count="1" selected="0">
            <x v="462"/>
          </reference>
          <reference field="4" count="1">
            <x v="207"/>
          </reference>
        </references>
      </pivotArea>
    </format>
    <format dxfId="11102">
      <pivotArea dataOnly="0" labelOnly="1" fieldPosition="0">
        <references count="2">
          <reference field="0" count="1" selected="0">
            <x v="465"/>
          </reference>
          <reference field="4" count="1">
            <x v="208"/>
          </reference>
        </references>
      </pivotArea>
    </format>
    <format dxfId="11101">
      <pivotArea dataOnly="0" labelOnly="1" fieldPosition="0">
        <references count="2">
          <reference field="0" count="1" selected="0">
            <x v="469"/>
          </reference>
          <reference field="4" count="1">
            <x v="209"/>
          </reference>
        </references>
      </pivotArea>
    </format>
    <format dxfId="11100">
      <pivotArea dataOnly="0" labelOnly="1" fieldPosition="0">
        <references count="2">
          <reference field="0" count="1" selected="0">
            <x v="472"/>
          </reference>
          <reference field="4" count="1">
            <x v="210"/>
          </reference>
        </references>
      </pivotArea>
    </format>
    <format dxfId="11099">
      <pivotArea dataOnly="0" labelOnly="1" fieldPosition="0">
        <references count="2">
          <reference field="0" count="1" selected="0">
            <x v="476"/>
          </reference>
          <reference field="4" count="1">
            <x v="211"/>
          </reference>
        </references>
      </pivotArea>
    </format>
    <format dxfId="11098">
      <pivotArea dataOnly="0" labelOnly="1" fieldPosition="0">
        <references count="2">
          <reference field="0" count="1" selected="0">
            <x v="478"/>
          </reference>
          <reference field="4" count="1">
            <x v="212"/>
          </reference>
        </references>
      </pivotArea>
    </format>
    <format dxfId="11097">
      <pivotArea dataOnly="0" labelOnly="1" fieldPosition="0">
        <references count="2">
          <reference field="0" count="1" selected="0">
            <x v="479"/>
          </reference>
          <reference field="4" count="1">
            <x v="213"/>
          </reference>
        </references>
      </pivotArea>
    </format>
    <format dxfId="11096">
      <pivotArea dataOnly="0" labelOnly="1" fieldPosition="0">
        <references count="2">
          <reference field="0" count="1" selected="0">
            <x v="481"/>
          </reference>
          <reference field="4" count="1">
            <x v="215"/>
          </reference>
        </references>
      </pivotArea>
    </format>
    <format dxfId="11095">
      <pivotArea dataOnly="0" labelOnly="1" fieldPosition="0">
        <references count="2">
          <reference field="0" count="1" selected="0">
            <x v="485"/>
          </reference>
          <reference field="4" count="1">
            <x v="217"/>
          </reference>
        </references>
      </pivotArea>
    </format>
    <format dxfId="11094">
      <pivotArea dataOnly="0" labelOnly="1" fieldPosition="0">
        <references count="2">
          <reference field="0" count="1" selected="0">
            <x v="486"/>
          </reference>
          <reference field="4" count="1">
            <x v="218"/>
          </reference>
        </references>
      </pivotArea>
    </format>
    <format dxfId="11093">
      <pivotArea dataOnly="0" labelOnly="1" fieldPosition="0">
        <references count="2">
          <reference field="0" count="1" selected="0">
            <x v="488"/>
          </reference>
          <reference field="4" count="1">
            <x v="219"/>
          </reference>
        </references>
      </pivotArea>
    </format>
    <format dxfId="11092">
      <pivotArea dataOnly="0" labelOnly="1" fieldPosition="0">
        <references count="2">
          <reference field="0" count="1" selected="0">
            <x v="489"/>
          </reference>
          <reference field="4" count="1">
            <x v="220"/>
          </reference>
        </references>
      </pivotArea>
    </format>
    <format dxfId="11091">
      <pivotArea dataOnly="0" labelOnly="1" fieldPosition="0">
        <references count="2">
          <reference field="0" count="1" selected="0">
            <x v="490"/>
          </reference>
          <reference field="4" count="1">
            <x v="223"/>
          </reference>
        </references>
      </pivotArea>
    </format>
    <format dxfId="11090">
      <pivotArea dataOnly="0" labelOnly="1" fieldPosition="0">
        <references count="2">
          <reference field="0" count="1" selected="0">
            <x v="491"/>
          </reference>
          <reference field="4" count="1">
            <x v="235"/>
          </reference>
        </references>
      </pivotArea>
    </format>
    <format dxfId="11089">
      <pivotArea dataOnly="0" labelOnly="1" fieldPosition="0">
        <references count="2">
          <reference field="0" count="1" selected="0">
            <x v="492"/>
          </reference>
          <reference field="4" count="1">
            <x v="222"/>
          </reference>
        </references>
      </pivotArea>
    </format>
    <format dxfId="11088">
      <pivotArea dataOnly="0" labelOnly="1" fieldPosition="0">
        <references count="2">
          <reference field="0" count="1" selected="0">
            <x v="493"/>
          </reference>
          <reference field="4" count="1">
            <x v="226"/>
          </reference>
        </references>
      </pivotArea>
    </format>
    <format dxfId="11087">
      <pivotArea dataOnly="0" labelOnly="1" fieldPosition="0">
        <references count="2">
          <reference field="0" count="1" selected="0">
            <x v="495"/>
          </reference>
          <reference field="4" count="1">
            <x v="227"/>
          </reference>
        </references>
      </pivotArea>
    </format>
    <format dxfId="11086">
      <pivotArea dataOnly="0" labelOnly="1" fieldPosition="0">
        <references count="2">
          <reference field="0" count="1" selected="0">
            <x v="496"/>
          </reference>
          <reference field="4" count="1">
            <x v="228"/>
          </reference>
        </references>
      </pivotArea>
    </format>
    <format dxfId="11085">
      <pivotArea dataOnly="0" labelOnly="1" fieldPosition="0">
        <references count="2">
          <reference field="0" count="1" selected="0">
            <x v="497"/>
          </reference>
          <reference field="4" count="1">
            <x v="229"/>
          </reference>
        </references>
      </pivotArea>
    </format>
    <format dxfId="11084">
      <pivotArea dataOnly="0" labelOnly="1" fieldPosition="0">
        <references count="2">
          <reference field="0" count="1" selected="0">
            <x v="498"/>
          </reference>
          <reference field="4" count="1">
            <x v="230"/>
          </reference>
        </references>
      </pivotArea>
    </format>
    <format dxfId="11083">
      <pivotArea dataOnly="0" labelOnly="1" fieldPosition="0">
        <references count="2">
          <reference field="0" count="1" selected="0">
            <x v="500"/>
          </reference>
          <reference field="4" count="1">
            <x v="231"/>
          </reference>
        </references>
      </pivotArea>
    </format>
    <format dxfId="11082">
      <pivotArea dataOnly="0" labelOnly="1" fieldPosition="0">
        <references count="2">
          <reference field="0" count="1" selected="0">
            <x v="501"/>
          </reference>
          <reference field="4" count="1">
            <x v="232"/>
          </reference>
        </references>
      </pivotArea>
    </format>
    <format dxfId="11081">
      <pivotArea dataOnly="0" labelOnly="1" fieldPosition="0">
        <references count="2">
          <reference field="0" count="1" selected="0">
            <x v="503"/>
          </reference>
          <reference field="4" count="1">
            <x v="233"/>
          </reference>
        </references>
      </pivotArea>
    </format>
    <format dxfId="11080">
      <pivotArea dataOnly="0" labelOnly="1" fieldPosition="0">
        <references count="2">
          <reference field="0" count="1" selected="0">
            <x v="504"/>
          </reference>
          <reference field="4" count="1">
            <x v="234"/>
          </reference>
        </references>
      </pivotArea>
    </format>
    <format dxfId="11079">
      <pivotArea dataOnly="0" labelOnly="1" fieldPosition="0">
        <references count="2">
          <reference field="0" count="1" selected="0">
            <x v="505"/>
          </reference>
          <reference field="4" count="1">
            <x v="236"/>
          </reference>
        </references>
      </pivotArea>
    </format>
    <format dxfId="11078">
      <pivotArea dataOnly="0" labelOnly="1" fieldPosition="0">
        <references count="3">
          <reference field="0" count="1" selected="0">
            <x v="0"/>
          </reference>
          <reference field="4" count="1" selected="0">
            <x v="119"/>
          </reference>
          <reference field="5" count="1">
            <x v="1"/>
          </reference>
        </references>
      </pivotArea>
    </format>
    <format dxfId="11077">
      <pivotArea dataOnly="0" labelOnly="1" fieldPosition="0">
        <references count="3">
          <reference field="0" count="1" selected="0">
            <x v="17"/>
          </reference>
          <reference field="4" count="1" selected="0">
            <x v="0"/>
          </reference>
          <reference field="5" count="1">
            <x v="0"/>
          </reference>
        </references>
      </pivotArea>
    </format>
    <format dxfId="11076">
      <pivotArea dataOnly="0" labelOnly="1" fieldPosition="0">
        <references count="3">
          <reference field="0" count="1" selected="0">
            <x v="26"/>
          </reference>
          <reference field="4" count="1" selected="0">
            <x v="5"/>
          </reference>
          <reference field="5" count="1">
            <x v="6"/>
          </reference>
        </references>
      </pivotArea>
    </format>
    <format dxfId="11075">
      <pivotArea dataOnly="0" labelOnly="1" fieldPosition="0">
        <references count="3">
          <reference field="0" count="1" selected="0">
            <x v="27"/>
          </reference>
          <reference field="4" count="1" selected="0">
            <x v="83"/>
          </reference>
          <reference field="5" count="1">
            <x v="10"/>
          </reference>
        </references>
      </pivotArea>
    </format>
    <format dxfId="11074">
      <pivotArea dataOnly="0" labelOnly="1" fieldPosition="0">
        <references count="3">
          <reference field="0" count="1" selected="0">
            <x v="28"/>
          </reference>
          <reference field="4" count="1" selected="0">
            <x v="13"/>
          </reference>
          <reference field="5" count="1">
            <x v="6"/>
          </reference>
        </references>
      </pivotArea>
    </format>
    <format dxfId="11073">
      <pivotArea dataOnly="0" labelOnly="1" fieldPosition="0">
        <references count="3">
          <reference field="0" count="1" selected="0">
            <x v="32"/>
          </reference>
          <reference field="4" count="1" selected="0">
            <x v="7"/>
          </reference>
          <reference field="5" count="1">
            <x v="3"/>
          </reference>
        </references>
      </pivotArea>
    </format>
    <format dxfId="11072">
      <pivotArea dataOnly="0" labelOnly="1" fieldPosition="0">
        <references count="3">
          <reference field="0" count="1" selected="0">
            <x v="46"/>
          </reference>
          <reference field="4" count="1" selected="0">
            <x v="17"/>
          </reference>
          <reference field="5" count="1">
            <x v="10"/>
          </reference>
        </references>
      </pivotArea>
    </format>
    <format dxfId="11071">
      <pivotArea dataOnly="0" labelOnly="1" fieldPosition="0">
        <references count="3">
          <reference field="0" count="1" selected="0">
            <x v="48"/>
          </reference>
          <reference field="4" count="1" selected="0">
            <x v="20"/>
          </reference>
          <reference field="5" count="1">
            <x v="3"/>
          </reference>
        </references>
      </pivotArea>
    </format>
    <format dxfId="11070">
      <pivotArea dataOnly="0" labelOnly="1" fieldPosition="0">
        <references count="3">
          <reference field="0" count="1" selected="0">
            <x v="59"/>
          </reference>
          <reference field="4" count="1" selected="0">
            <x v="42"/>
          </reference>
          <reference field="5" count="1">
            <x v="10"/>
          </reference>
        </references>
      </pivotArea>
    </format>
    <format dxfId="11069">
      <pivotArea dataOnly="0" labelOnly="1" fieldPosition="0">
        <references count="3">
          <reference field="0" count="1" selected="0">
            <x v="61"/>
          </reference>
          <reference field="4" count="1" selected="0">
            <x v="50"/>
          </reference>
          <reference field="5" count="1">
            <x v="3"/>
          </reference>
        </references>
      </pivotArea>
    </format>
    <format dxfId="11068">
      <pivotArea dataOnly="0" labelOnly="1" fieldPosition="0">
        <references count="3">
          <reference field="0" count="1" selected="0">
            <x v="62"/>
          </reference>
          <reference field="4" count="1" selected="0">
            <x v="51"/>
          </reference>
          <reference field="5" count="1">
            <x v="10"/>
          </reference>
        </references>
      </pivotArea>
    </format>
    <format dxfId="11067">
      <pivotArea dataOnly="0" labelOnly="1" fieldPosition="0">
        <references count="3">
          <reference field="0" count="1" selected="0">
            <x v="64"/>
          </reference>
          <reference field="4" count="1" selected="0">
            <x v="65"/>
          </reference>
          <reference field="5" count="1">
            <x v="3"/>
          </reference>
        </references>
      </pivotArea>
    </format>
    <format dxfId="11066">
      <pivotArea dataOnly="0" labelOnly="1" fieldPosition="0">
        <references count="3">
          <reference field="0" count="1" selected="0">
            <x v="65"/>
          </reference>
          <reference field="4" count="1" selected="0">
            <x v="67"/>
          </reference>
          <reference field="5" count="1">
            <x v="10"/>
          </reference>
        </references>
      </pivotArea>
    </format>
    <format dxfId="11065">
      <pivotArea dataOnly="0" labelOnly="1" fieldPosition="0">
        <references count="3">
          <reference field="0" count="1" selected="0">
            <x v="66"/>
          </reference>
          <reference field="4" count="1" selected="0">
            <x v="68"/>
          </reference>
          <reference field="5" count="1">
            <x v="3"/>
          </reference>
        </references>
      </pivotArea>
    </format>
    <format dxfId="11064">
      <pivotArea dataOnly="0" labelOnly="1" fieldPosition="0">
        <references count="3">
          <reference field="0" count="1" selected="0">
            <x v="77"/>
          </reference>
          <reference field="4" count="1" selected="0">
            <x v="106"/>
          </reference>
          <reference field="5" count="1">
            <x v="10"/>
          </reference>
        </references>
      </pivotArea>
    </format>
    <format dxfId="11063">
      <pivotArea dataOnly="0" labelOnly="1" fieldPosition="0">
        <references count="3">
          <reference field="0" count="1" selected="0">
            <x v="79"/>
          </reference>
          <reference field="4" count="1" selected="0">
            <x v="110"/>
          </reference>
          <reference field="5" count="1">
            <x v="3"/>
          </reference>
        </references>
      </pivotArea>
    </format>
    <format dxfId="11062">
      <pivotArea dataOnly="0" labelOnly="1" fieldPosition="0">
        <references count="3">
          <reference field="0" count="1" selected="0">
            <x v="90"/>
          </reference>
          <reference field="4" count="1" selected="0">
            <x v="144"/>
          </reference>
          <reference field="5" count="1">
            <x v="10"/>
          </reference>
        </references>
      </pivotArea>
    </format>
    <format dxfId="11061">
      <pivotArea dataOnly="0" labelOnly="1" fieldPosition="0">
        <references count="3">
          <reference field="0" count="1" selected="0">
            <x v="91"/>
          </reference>
          <reference field="4" count="1" selected="0">
            <x v="145"/>
          </reference>
          <reference field="5" count="1">
            <x v="3"/>
          </reference>
        </references>
      </pivotArea>
    </format>
    <format dxfId="11060">
      <pivotArea dataOnly="0" labelOnly="1" fieldPosition="0">
        <references count="3">
          <reference field="0" count="1" selected="0">
            <x v="128"/>
          </reference>
          <reference field="4" count="1" selected="0">
            <x v="166"/>
          </reference>
          <reference field="5" count="1">
            <x v="10"/>
          </reference>
        </references>
      </pivotArea>
    </format>
    <format dxfId="11059">
      <pivotArea dataOnly="0" labelOnly="1" fieldPosition="0">
        <references count="3">
          <reference field="0" count="1" selected="0">
            <x v="129"/>
          </reference>
          <reference field="4" count="1" selected="0">
            <x v="167"/>
          </reference>
          <reference field="5" count="1">
            <x v="3"/>
          </reference>
        </references>
      </pivotArea>
    </format>
    <format dxfId="11058">
      <pivotArea dataOnly="0" labelOnly="1" fieldPosition="0">
        <references count="3">
          <reference field="0" count="1" selected="0">
            <x v="137"/>
          </reference>
          <reference field="4" count="1" selected="0">
            <x v="172"/>
          </reference>
          <reference field="5" count="1">
            <x v="10"/>
          </reference>
        </references>
      </pivotArea>
    </format>
    <format dxfId="11057">
      <pivotArea dataOnly="0" labelOnly="1" fieldPosition="0">
        <references count="3">
          <reference field="0" count="1" selected="0">
            <x v="138"/>
          </reference>
          <reference field="4" count="1" selected="0">
            <x v="173"/>
          </reference>
          <reference field="5" count="1">
            <x v="3"/>
          </reference>
        </references>
      </pivotArea>
    </format>
    <format dxfId="11056">
      <pivotArea dataOnly="0" labelOnly="1" fieldPosition="0">
        <references count="3">
          <reference field="0" count="1" selected="0">
            <x v="142"/>
          </reference>
          <reference field="4" count="1" selected="0">
            <x v="178"/>
          </reference>
          <reference field="5" count="1">
            <x v="10"/>
          </reference>
        </references>
      </pivotArea>
    </format>
    <format dxfId="11055">
      <pivotArea dataOnly="0" labelOnly="1" fieldPosition="0">
        <references count="3">
          <reference field="0" count="1" selected="0">
            <x v="143"/>
          </reference>
          <reference field="4" count="1" selected="0">
            <x v="180"/>
          </reference>
          <reference field="5" count="1">
            <x v="3"/>
          </reference>
        </references>
      </pivotArea>
    </format>
    <format dxfId="11054">
      <pivotArea dataOnly="0" labelOnly="1" fieldPosition="0">
        <references count="3">
          <reference field="0" count="1" selected="0">
            <x v="148"/>
          </reference>
          <reference field="4" count="1" selected="0">
            <x v="183"/>
          </reference>
          <reference field="5" count="1">
            <x v="10"/>
          </reference>
        </references>
      </pivotArea>
    </format>
    <format dxfId="11053">
      <pivotArea dataOnly="0" labelOnly="1" fieldPosition="0">
        <references count="3">
          <reference field="0" count="1" selected="0">
            <x v="149"/>
          </reference>
          <reference field="4" count="1" selected="0">
            <x v="185"/>
          </reference>
          <reference field="5" count="1">
            <x v="3"/>
          </reference>
        </references>
      </pivotArea>
    </format>
    <format dxfId="11052">
      <pivotArea dataOnly="0" labelOnly="1" fieldPosition="0">
        <references count="3">
          <reference field="0" count="1" selected="0">
            <x v="153"/>
          </reference>
          <reference field="4" count="1" selected="0">
            <x v="195"/>
          </reference>
          <reference field="5" count="1">
            <x v="10"/>
          </reference>
        </references>
      </pivotArea>
    </format>
    <format dxfId="11051">
      <pivotArea dataOnly="0" labelOnly="1" fieldPosition="0">
        <references count="3">
          <reference field="0" count="1" selected="0">
            <x v="154"/>
          </reference>
          <reference field="4" count="1" selected="0">
            <x v="196"/>
          </reference>
          <reference field="5" count="1">
            <x v="3"/>
          </reference>
        </references>
      </pivotArea>
    </format>
    <format dxfId="11050">
      <pivotArea dataOnly="0" labelOnly="1" fieldPosition="0">
        <references count="3">
          <reference field="0" count="1" selected="0">
            <x v="159"/>
          </reference>
          <reference field="4" count="1" selected="0">
            <x v="225"/>
          </reference>
          <reference field="5" count="1">
            <x v="10"/>
          </reference>
        </references>
      </pivotArea>
    </format>
    <format dxfId="11049">
      <pivotArea dataOnly="0" labelOnly="1" fieldPosition="0">
        <references count="3">
          <reference field="0" count="1" selected="0">
            <x v="160"/>
          </reference>
          <reference field="4" count="1" selected="0">
            <x v="237"/>
          </reference>
          <reference field="5" count="1">
            <x v="3"/>
          </reference>
        </references>
      </pivotArea>
    </format>
    <format dxfId="11048">
      <pivotArea dataOnly="0" labelOnly="1" fieldPosition="0">
        <references count="3">
          <reference field="0" count="1" selected="0">
            <x v="163"/>
          </reference>
          <reference field="4" count="1" selected="0">
            <x v="9"/>
          </reference>
          <reference field="5" count="1">
            <x v="9"/>
          </reference>
        </references>
      </pivotArea>
    </format>
    <format dxfId="11047">
      <pivotArea dataOnly="0" labelOnly="1" fieldPosition="0">
        <references count="3">
          <reference field="0" count="1" selected="0">
            <x v="171"/>
          </reference>
          <reference field="4" count="1" selected="0">
            <x v="96"/>
          </reference>
          <reference field="5" count="1">
            <x v="10"/>
          </reference>
        </references>
      </pivotArea>
    </format>
    <format dxfId="11046">
      <pivotArea dataOnly="0" labelOnly="1" fieldPosition="0">
        <references count="3">
          <reference field="0" count="1" selected="0">
            <x v="172"/>
          </reference>
          <reference field="4" count="1" selected="0">
            <x v="99"/>
          </reference>
          <reference field="5" count="1">
            <x v="9"/>
          </reference>
        </references>
      </pivotArea>
    </format>
    <format dxfId="11045">
      <pivotArea dataOnly="0" labelOnly="1" fieldPosition="0">
        <references count="3">
          <reference field="0" count="1" selected="0">
            <x v="196"/>
          </reference>
          <reference field="4" count="1" selected="0">
            <x v="143"/>
          </reference>
          <reference field="5" count="1">
            <x v="10"/>
          </reference>
        </references>
      </pivotArea>
    </format>
    <format dxfId="11044">
      <pivotArea dataOnly="0" labelOnly="1" fieldPosition="0">
        <references count="3">
          <reference field="0" count="1" selected="0">
            <x v="197"/>
          </reference>
          <reference field="4" count="1" selected="0">
            <x v="144"/>
          </reference>
          <reference field="5" count="1">
            <x v="9"/>
          </reference>
        </references>
      </pivotArea>
    </format>
    <format dxfId="11043">
      <pivotArea dataOnly="0" labelOnly="1" fieldPosition="0">
        <references count="3">
          <reference field="0" count="1" selected="0">
            <x v="237"/>
          </reference>
          <reference field="4" count="1" selected="0">
            <x v="175"/>
          </reference>
          <reference field="5" count="1">
            <x v="10"/>
          </reference>
        </references>
      </pivotArea>
    </format>
    <format dxfId="11042">
      <pivotArea dataOnly="0" labelOnly="1" fieldPosition="0">
        <references count="3">
          <reference field="0" count="1" selected="0">
            <x v="238"/>
          </reference>
          <reference field="4" count="1" selected="0">
            <x v="179"/>
          </reference>
          <reference field="5" count="1">
            <x v="9"/>
          </reference>
        </references>
      </pivotArea>
    </format>
    <format dxfId="11041">
      <pivotArea dataOnly="0" labelOnly="1" fieldPosition="0">
        <references count="3">
          <reference field="0" count="1" selected="0">
            <x v="255"/>
          </reference>
          <reference field="4" count="1" selected="0">
            <x v="6"/>
          </reference>
          <reference field="5" count="1">
            <x v="4"/>
          </reference>
        </references>
      </pivotArea>
    </format>
    <format dxfId="11040">
      <pivotArea dataOnly="0" labelOnly="1" fieldPosition="0">
        <references count="3">
          <reference field="0" count="1" selected="0">
            <x v="264"/>
          </reference>
          <reference field="4" count="1" selected="0">
            <x v="84"/>
          </reference>
          <reference field="5" count="1">
            <x v="2"/>
          </reference>
        </references>
      </pivotArea>
    </format>
    <format dxfId="11039">
      <pivotArea dataOnly="0" labelOnly="1" fieldPosition="0">
        <references count="3">
          <reference field="0" count="1" selected="0">
            <x v="270"/>
          </reference>
          <reference field="4" count="1" selected="0">
            <x v="135"/>
          </reference>
          <reference field="5" count="1">
            <x v="10"/>
          </reference>
        </references>
      </pivotArea>
    </format>
    <format dxfId="11038">
      <pivotArea dataOnly="0" labelOnly="1" fieldPosition="0">
        <references count="3">
          <reference field="0" count="1" selected="0">
            <x v="271"/>
          </reference>
          <reference field="4" count="1" selected="0">
            <x v="23"/>
          </reference>
          <reference field="5" count="1">
            <x v="2"/>
          </reference>
        </references>
      </pivotArea>
    </format>
    <format dxfId="11037">
      <pivotArea dataOnly="0" labelOnly="1" fieldPosition="0">
        <references count="3">
          <reference field="0" count="1" selected="0">
            <x v="339"/>
          </reference>
          <reference field="4" count="1" selected="0">
            <x v="167"/>
          </reference>
          <reference field="5" count="1">
            <x v="10"/>
          </reference>
        </references>
      </pivotArea>
    </format>
    <format dxfId="11036">
      <pivotArea dataOnly="0" labelOnly="1" fieldPosition="0">
        <references count="3">
          <reference field="0" count="1" selected="0">
            <x v="340"/>
          </reference>
          <reference field="4" count="1" selected="0">
            <x v="189"/>
          </reference>
          <reference field="5" count="1">
            <x v="2"/>
          </reference>
        </references>
      </pivotArea>
    </format>
    <format dxfId="11035">
      <pivotArea dataOnly="0" labelOnly="1" fieldPosition="0">
        <references count="3">
          <reference field="0" count="1" selected="0">
            <x v="368"/>
          </reference>
          <reference field="4" count="1" selected="0">
            <x v="86"/>
          </reference>
          <reference field="5" count="1">
            <x v="5"/>
          </reference>
        </references>
      </pivotArea>
    </format>
    <format dxfId="11034">
      <pivotArea dataOnly="0" labelOnly="1" fieldPosition="0">
        <references count="3">
          <reference field="0" count="1" selected="0">
            <x v="369"/>
          </reference>
          <reference field="4" count="1" selected="0">
            <x v="22"/>
          </reference>
          <reference field="5" count="1">
            <x v="10"/>
          </reference>
        </references>
      </pivotArea>
    </format>
    <format dxfId="11033">
      <pivotArea dataOnly="0" labelOnly="1" fieldPosition="0">
        <references count="3">
          <reference field="0" count="1" selected="0">
            <x v="370"/>
          </reference>
          <reference field="4" count="1" selected="0">
            <x v="84"/>
          </reference>
          <reference field="5" count="1">
            <x v="5"/>
          </reference>
        </references>
      </pivotArea>
    </format>
    <format dxfId="11032">
      <pivotArea dataOnly="0" labelOnly="1" fieldPosition="0">
        <references count="3">
          <reference field="0" count="1" selected="0">
            <x v="371"/>
          </reference>
          <reference field="4" count="1" selected="0">
            <x v="85"/>
          </reference>
          <reference field="5" count="1">
            <x v="10"/>
          </reference>
        </references>
      </pivotArea>
    </format>
    <format dxfId="11031">
      <pivotArea dataOnly="0" labelOnly="1" fieldPosition="0">
        <references count="3">
          <reference field="0" count="1" selected="0">
            <x v="372"/>
          </reference>
          <reference field="4" count="1" selected="0">
            <x v="123"/>
          </reference>
          <reference field="5" count="1">
            <x v="5"/>
          </reference>
        </references>
      </pivotArea>
    </format>
    <format dxfId="11030">
      <pivotArea dataOnly="0" labelOnly="1" fieldPosition="0">
        <references count="3">
          <reference field="0" count="1" selected="0">
            <x v="393"/>
          </reference>
          <reference field="4" count="1" selected="0">
            <x v="170"/>
          </reference>
          <reference field="5" count="1">
            <x v="10"/>
          </reference>
        </references>
      </pivotArea>
    </format>
    <format dxfId="11029">
      <pivotArea dataOnly="0" labelOnly="1" fieldPosition="0">
        <references count="3">
          <reference field="0" count="1" selected="0">
            <x v="394"/>
          </reference>
          <reference field="4" count="1" selected="0">
            <x v="171"/>
          </reference>
          <reference field="5" count="1">
            <x v="5"/>
          </reference>
        </references>
      </pivotArea>
    </format>
    <format dxfId="11028">
      <pivotArea dataOnly="0" labelOnly="1" fieldPosition="0">
        <references count="3">
          <reference field="0" count="1" selected="0">
            <x v="427"/>
          </reference>
          <reference field="4" count="1" selected="0">
            <x v="196"/>
          </reference>
          <reference field="5" count="1">
            <x v="10"/>
          </reference>
        </references>
      </pivotArea>
    </format>
    <format dxfId="11027">
      <pivotArea dataOnly="0" labelOnly="1" fieldPosition="0">
        <references count="3">
          <reference field="0" count="1" selected="0">
            <x v="428"/>
          </reference>
          <reference field="4" count="1" selected="0">
            <x v="199"/>
          </reference>
          <reference field="5" count="1">
            <x v="5"/>
          </reference>
        </references>
      </pivotArea>
    </format>
    <format dxfId="11026">
      <pivotArea dataOnly="0" labelOnly="1" fieldPosition="0">
        <references count="3">
          <reference field="0" count="1" selected="0">
            <x v="433"/>
          </reference>
          <reference field="4" count="1" selected="0">
            <x v="200"/>
          </reference>
          <reference field="5" count="1">
            <x v="10"/>
          </reference>
        </references>
      </pivotArea>
    </format>
    <format dxfId="11025">
      <pivotArea dataOnly="0" labelOnly="1" fieldPosition="0">
        <references count="3">
          <reference field="0" count="1" selected="0">
            <x v="435"/>
          </reference>
          <reference field="4" count="1" selected="0">
            <x v="202"/>
          </reference>
          <reference field="5" count="1">
            <x v="5"/>
          </reference>
        </references>
      </pivotArea>
    </format>
    <format dxfId="11024">
      <pivotArea dataOnly="0" labelOnly="1" fieldPosition="0">
        <references count="3">
          <reference field="0" count="1" selected="0">
            <x v="447"/>
          </reference>
          <reference field="4" count="1" selected="0">
            <x v="184"/>
          </reference>
          <reference field="5" count="1">
            <x v="8"/>
          </reference>
        </references>
      </pivotArea>
    </format>
    <format dxfId="11023">
      <pivotArea dataOnly="0" labelOnly="1" fieldPosition="0">
        <references count="3">
          <reference field="0" count="1" selected="0">
            <x v="456"/>
          </reference>
          <reference field="4" count="1" selected="0">
            <x v="191"/>
          </reference>
          <reference field="5" count="1">
            <x v="10"/>
          </reference>
        </references>
      </pivotArea>
    </format>
    <format dxfId="11022">
      <pivotArea dataOnly="0" labelOnly="1" fieldPosition="0">
        <references count="3">
          <reference field="0" count="1" selected="0">
            <x v="457"/>
          </reference>
          <reference field="4" count="1" selected="0">
            <x v="205"/>
          </reference>
          <reference field="5" count="1">
            <x v="8"/>
          </reference>
        </references>
      </pivotArea>
    </format>
    <format dxfId="11021">
      <pivotArea dataOnly="0" labelOnly="1" fieldPosition="0">
        <references count="3">
          <reference field="0" count="1" selected="0">
            <x v="459"/>
          </reference>
          <reference field="4" count="1" selected="0">
            <x v="205"/>
          </reference>
          <reference field="5" count="1">
            <x v="10"/>
          </reference>
        </references>
      </pivotArea>
    </format>
    <format dxfId="11020">
      <pivotArea dataOnly="0" labelOnly="1" fieldPosition="0">
        <references count="3">
          <reference field="0" count="1" selected="0">
            <x v="460"/>
          </reference>
          <reference field="4" count="1" selected="0">
            <x v="206"/>
          </reference>
          <reference field="5" count="1">
            <x v="8"/>
          </reference>
        </references>
      </pivotArea>
    </format>
    <format dxfId="11019">
      <pivotArea dataOnly="0" labelOnly="1" fieldPosition="0">
        <references count="3">
          <reference field="0" count="1" selected="0">
            <x v="461"/>
          </reference>
          <reference field="4" count="1" selected="0">
            <x v="206"/>
          </reference>
          <reference field="5" count="1">
            <x v="10"/>
          </reference>
        </references>
      </pivotArea>
    </format>
    <format dxfId="11018">
      <pivotArea dataOnly="0" labelOnly="1" fieldPosition="0">
        <references count="3">
          <reference field="0" count="1" selected="0">
            <x v="462"/>
          </reference>
          <reference field="4" count="1" selected="0">
            <x v="207"/>
          </reference>
          <reference field="5" count="1">
            <x v="8"/>
          </reference>
        </references>
      </pivotArea>
    </format>
    <format dxfId="11017">
      <pivotArea dataOnly="0" labelOnly="1" fieldPosition="0">
        <references count="3">
          <reference field="0" count="1" selected="0">
            <x v="464"/>
          </reference>
          <reference field="4" count="1" selected="0">
            <x v="207"/>
          </reference>
          <reference field="5" count="1">
            <x v="10"/>
          </reference>
        </references>
      </pivotArea>
    </format>
    <format dxfId="11016">
      <pivotArea dataOnly="0" labelOnly="1" fieldPosition="0">
        <references count="3">
          <reference field="0" count="1" selected="0">
            <x v="465"/>
          </reference>
          <reference field="4" count="1" selected="0">
            <x v="208"/>
          </reference>
          <reference field="5" count="1">
            <x v="8"/>
          </reference>
        </references>
      </pivotArea>
    </format>
    <format dxfId="11015">
      <pivotArea dataOnly="0" labelOnly="1" fieldPosition="0">
        <references count="3">
          <reference field="0" count="1" selected="0">
            <x v="468"/>
          </reference>
          <reference field="4" count="1" selected="0">
            <x v="208"/>
          </reference>
          <reference field="5" count="1">
            <x v="10"/>
          </reference>
        </references>
      </pivotArea>
    </format>
    <format dxfId="11014">
      <pivotArea dataOnly="0" labelOnly="1" fieldPosition="0">
        <references count="3">
          <reference field="0" count="1" selected="0">
            <x v="469"/>
          </reference>
          <reference field="4" count="1" selected="0">
            <x v="209"/>
          </reference>
          <reference field="5" count="1">
            <x v="8"/>
          </reference>
        </references>
      </pivotArea>
    </format>
    <format dxfId="11013">
      <pivotArea dataOnly="0" labelOnly="1" fieldPosition="0">
        <references count="3">
          <reference field="0" count="1" selected="0">
            <x v="471"/>
          </reference>
          <reference field="4" count="1" selected="0">
            <x v="209"/>
          </reference>
          <reference field="5" count="1">
            <x v="10"/>
          </reference>
        </references>
      </pivotArea>
    </format>
    <format dxfId="11012">
      <pivotArea dataOnly="0" labelOnly="1" fieldPosition="0">
        <references count="3">
          <reference field="0" count="1" selected="0">
            <x v="472"/>
          </reference>
          <reference field="4" count="1" selected="0">
            <x v="210"/>
          </reference>
          <reference field="5" count="1">
            <x v="8"/>
          </reference>
        </references>
      </pivotArea>
    </format>
    <format dxfId="11011">
      <pivotArea dataOnly="0" labelOnly="1" fieldPosition="0">
        <references count="3">
          <reference field="0" count="1" selected="0">
            <x v="477"/>
          </reference>
          <reference field="4" count="1" selected="0">
            <x v="211"/>
          </reference>
          <reference field="5" count="1">
            <x v="10"/>
          </reference>
        </references>
      </pivotArea>
    </format>
    <format dxfId="11010">
      <pivotArea dataOnly="0" labelOnly="1" fieldPosition="0">
        <references count="3">
          <reference field="0" count="1" selected="0">
            <x v="478"/>
          </reference>
          <reference field="4" count="1" selected="0">
            <x v="212"/>
          </reference>
          <reference field="5" count="1">
            <x v="8"/>
          </reference>
        </references>
      </pivotArea>
    </format>
    <format dxfId="11009">
      <pivotArea dataOnly="0" labelOnly="1" fieldPosition="0">
        <references count="3">
          <reference field="0" count="1" selected="0">
            <x v="480"/>
          </reference>
          <reference field="4" count="1" selected="0">
            <x v="213"/>
          </reference>
          <reference field="5" count="1">
            <x v="10"/>
          </reference>
        </references>
      </pivotArea>
    </format>
    <format dxfId="11008">
      <pivotArea dataOnly="0" labelOnly="1" fieldPosition="0">
        <references count="3">
          <reference field="0" count="1" selected="0">
            <x v="481"/>
          </reference>
          <reference field="4" count="1" selected="0">
            <x v="215"/>
          </reference>
          <reference field="5" count="1">
            <x v="8"/>
          </reference>
        </references>
      </pivotArea>
    </format>
    <format dxfId="11007">
      <pivotArea dataOnly="0" labelOnly="1" fieldPosition="0">
        <references count="3">
          <reference field="0" count="1" selected="0">
            <x v="483"/>
          </reference>
          <reference field="4" count="1" selected="0">
            <x v="215"/>
          </reference>
          <reference field="5" count="1">
            <x v="10"/>
          </reference>
        </references>
      </pivotArea>
    </format>
    <format dxfId="11006">
      <pivotArea dataOnly="0" labelOnly="1" fieldPosition="0">
        <references count="3">
          <reference field="0" count="1" selected="0">
            <x v="485"/>
          </reference>
          <reference field="4" count="1" selected="0">
            <x v="217"/>
          </reference>
          <reference field="5" count="1">
            <x v="8"/>
          </reference>
        </references>
      </pivotArea>
    </format>
    <format dxfId="11005">
      <pivotArea dataOnly="0" labelOnly="1" fieldPosition="0">
        <references count="3">
          <reference field="0" count="1" selected="0">
            <x v="486"/>
          </reference>
          <reference field="4" count="1" selected="0">
            <x v="218"/>
          </reference>
          <reference field="5" count="1">
            <x v="10"/>
          </reference>
        </references>
      </pivotArea>
    </format>
    <format dxfId="11004">
      <pivotArea dataOnly="0" labelOnly="1" fieldPosition="0">
        <references count="3">
          <reference field="0" count="1" selected="0">
            <x v="490"/>
          </reference>
          <reference field="4" count="1" selected="0">
            <x v="223"/>
          </reference>
          <reference field="5" count="1">
            <x v="8"/>
          </reference>
        </references>
      </pivotArea>
    </format>
    <format dxfId="11003">
      <pivotArea dataOnly="0" labelOnly="1" fieldPosition="0">
        <references count="3">
          <reference field="0" count="1" selected="0">
            <x v="491"/>
          </reference>
          <reference field="4" count="1" selected="0">
            <x v="235"/>
          </reference>
          <reference field="5" count="1">
            <x v="10"/>
          </reference>
        </references>
      </pivotArea>
    </format>
    <format dxfId="11002">
      <pivotArea dataOnly="0" labelOnly="1" fieldPosition="0">
        <references count="3">
          <reference field="0" count="1" selected="0">
            <x v="492"/>
          </reference>
          <reference field="4" count="1" selected="0">
            <x v="222"/>
          </reference>
          <reference field="5" count="1">
            <x v="8"/>
          </reference>
        </references>
      </pivotArea>
    </format>
    <format dxfId="11001">
      <pivotArea dataOnly="0" labelOnly="1" fieldPosition="0">
        <references count="3">
          <reference field="0" count="1" selected="0">
            <x v="505"/>
          </reference>
          <reference field="4" count="1" selected="0">
            <x v="236"/>
          </reference>
          <reference field="5" count="1">
            <x v="7"/>
          </reference>
        </references>
      </pivotArea>
    </format>
    <format dxfId="11000">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0999">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0998">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0997">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0996">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0995">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0994">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0993">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0992">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0991">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0990">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0989">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0988">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0987">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0986">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0985">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0984">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0983">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0982">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0981">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0980">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0979">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0978">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0977">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0976">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0975">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0974">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0973">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0972">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0971">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0970">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0969">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0968">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0967">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0966">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0965">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0964">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0963">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0962">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0961">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0960">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0959">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0958">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0957">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0956">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0955">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0954">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0953">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0952">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0951">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0950">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0949">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0948">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0947">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0946">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0945">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0944">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0943">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0942">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0941">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0940">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0939">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0938">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0937">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0936">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0935">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0934">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0933">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0932">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0931">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0930">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0929">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0928">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0927">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0926">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0925">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0924">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0923">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0922">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0921">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0920">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0919">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0918">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0917">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0916">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0915">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0914">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0913">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0912">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0911">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0910">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0909">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0908">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0907">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0906">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0905">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0904">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0903">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0902">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0901">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0900">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0899">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0898">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0897">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0896">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0895">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0894">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0893">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0892">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0891">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0890">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0889">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0888">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0887">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0886">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0885">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0884">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0883">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0882">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0881">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0880">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0879">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0878">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0877">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0876">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0875">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0874">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0873">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0872">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0871">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0870">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0869">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0868">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0867">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0866">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0865">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0864">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0863">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0862">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0861">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0860">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0859">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0858">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0857">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0856">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0855">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0854">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0853">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0852">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0851">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0850">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0849">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0848">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0847">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0846">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0845">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0844">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0843">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0842">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0841">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0840">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0839">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0838">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0837">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0836">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0835">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0834">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0833">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0832">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0831">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0830">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0829">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0828">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0827">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0826">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0825">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0824">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0823">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0822">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0821">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0820">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0819">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0818">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0817">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0816">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0815">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0814">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0813">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0812">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0811">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0810">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0809">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0808">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0807">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0806">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0805">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0804">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0803">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0802">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0801">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0800">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0799">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0798">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0797">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0796">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0795">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0794">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0793">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0792">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0791">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0790">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0789">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0788">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0787">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0786">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0785">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0784">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0783">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0782">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0781">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0780">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0779">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0778">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0777">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0776">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0775">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0774">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0773">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0772">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0771">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0770">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0769">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0768">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0767">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0766">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0765">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0764">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0763">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0762">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0761">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0760">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0759">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0758">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0757">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0756">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0755">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0754">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0753">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0752">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0751">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0750">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0749">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0748">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0747">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0746">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0745">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0744">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0743">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0742">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0741">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0740">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0739">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0738">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0737">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0736">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0735">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0734">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0733">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0732">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0731">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0730">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0729">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0728">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0727">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0726">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0725">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0724">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0723">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0722">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0721">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0720">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0719">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0718">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0717">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0716">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0715">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0714">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0713">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0712">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0711">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0710">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0709">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0708">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0707">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0706">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0705">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0704">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0703">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0702">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0701">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0700">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0699">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0698">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0697">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0696">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0695">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0694">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0693">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0692">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0691">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0690">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0689">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0688">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0687">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0686">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0685">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0684">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0683">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0682">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0681">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0680">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0679">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0678">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0677">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0676">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0675">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0674">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0673">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0672">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0671">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0670">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0669">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0668">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0667">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0666">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0665">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0664">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0663">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0662">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0661">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0660">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0659">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0658">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0657">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0656">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0655">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0654">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0653">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0652">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0651">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0650">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0649">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0648">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0647">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0646">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0645">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0644">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0643">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0642">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0641">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0640">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0639">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0638">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0637">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0636">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0635">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0634">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0633">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0632">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0631">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0630">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0629">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0628">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0627">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0626">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0625">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0624">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0623">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0622">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0621">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0620">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0619">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0618">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0617">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0616">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0615">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0614">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0613">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0612">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0611">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0610">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0609">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0608">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0607">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0606">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0605">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0604">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0603">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0602">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0601">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0600">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0599">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0598">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0597">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0596">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0595">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0594">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0593">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0592">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0591">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0590">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0589">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0588">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0587">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0586">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0585">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0584">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0583">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0582">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0581">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0580">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0579">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0578">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0577">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0576">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0575">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0574">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0573">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0572">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0571">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0570">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0569">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0568">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0567">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0566">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0565">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0564">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0563">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0562">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0561">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0560">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0559">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0558">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0557">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0556">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0555">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0554">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0553">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0552">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0551">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0550">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0549">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0548">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0547">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0546">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0545">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0544">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0543">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0542">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0541">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0540">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0539">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0538">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0537">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0536">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0535">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0534">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0533">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0532">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0531">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0530">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0529">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0528">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0527">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0526">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0525">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0524">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0523">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0522">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0521">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0520">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0519">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0518">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0517">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0516">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0515">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0514">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0513">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0512">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0511">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0510">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0509">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0508">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0507">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0506">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0505">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0504">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0503">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0502">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0501">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0500">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0499">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0498">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0497">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0496">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0495">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0494">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0493">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0492">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0491">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0490">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0489">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0488">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0487">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0486">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0485">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0484">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0483">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0482">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0481">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0480">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0479">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0478">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0477">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0476">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0475">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0474">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0473">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0472">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0471">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0470">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0469">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0468">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0467">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0466">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0465">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0464">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0463">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0462">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0461">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0460">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0459">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0458">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0457">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0456">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0455">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0454">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0453">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0452">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0451">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0450">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0449">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0448">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0447">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0446">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0445">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0444">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0443">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0442">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0441">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0440">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0439">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0438">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0437">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0436">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0435">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0434">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0433">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0432">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0431">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0430">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0429">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0428">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0427">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0426">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0425">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0424">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0423">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0422">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0421">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0420">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0419">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0418">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0417">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0416">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0415">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0414">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0413">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0412">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0411">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0410">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0409">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0408">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0407">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0406">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0405">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0404">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0403">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0402">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0401">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0400">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0399">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0398">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0397">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0396">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0395">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0394">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0393">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0392">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0391">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0390">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0389">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0388">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0387">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0386">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0385">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0384">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0383">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0382">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0381">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0380">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0379">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0378">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0377">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0376">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0375">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0374">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0373">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0372">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0371">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0370">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0369">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0368">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0367">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0366">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0365">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0364">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0363">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0362">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0361">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0360">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0359">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0358">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0357">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0356">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0355">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0354">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0353">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0352">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0351">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0350">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0349">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0348">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0347">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0346">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0345">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0344">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0343">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0342">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0341">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0340">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0339">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0338">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0337">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0336">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0335">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0334">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0333">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0332">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0331">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0330">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0329">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0328">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0327">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0326">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0325">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0324">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0323">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0322">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0321">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0320">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0319">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0318">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0317">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0316">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0315">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0314">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0313">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0312">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0311">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0310">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0309">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0308">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0307">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0306">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0305">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304">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0303">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0302">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0301">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0300">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0299">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0298">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0297">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0296">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0295">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0294">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0293">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292">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0291">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0290">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0289">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288">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0287">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286">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0285">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0284">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0283">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0282">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0281">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0280">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0279">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0278">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0277">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0276">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0275">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274">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0273">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0272">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0271">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0270">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0269">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0268">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0267">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0266">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0265">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0264">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0263">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0262">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0261">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0260">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0259">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0258">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0257">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0256">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0255">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0254">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0253">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0252">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0251">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0250">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0249">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0248">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0247">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0246">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0245">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0244">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0243">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0242">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0241">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0240">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0239">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0238">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0237">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0236">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0235">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0234">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0233">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0232">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0231">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0230">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0229">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0228">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0227">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0226">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0225">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0224">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223">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0222">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0221">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0220">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0219">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0218">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0217">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0216">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0215">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214">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0213">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0212">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0211">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0210">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209">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0208">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0207">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0206">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0205">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0204">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0203">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0202">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0201">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0200">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0199">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198">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0197">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0196">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0195">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0194">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0193">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0192">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0191">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0190">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0189">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0188">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0187">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0186">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0185">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0184">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0183">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0182">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0181">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0180">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0179">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0178">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0177">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0176">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0175">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0174">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0173">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0172">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0171">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0170">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0169">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0168">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0167">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0166">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0165">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0164">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0163">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0162">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0161">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0160">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0159">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0158">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0157">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0156">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155">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0154">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0153">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0152">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0151">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0150">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0149">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0148">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0147">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0146">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0145">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0144">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0143">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0142">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0141">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0140">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0139">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0138">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0137">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0136">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0135">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0134">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0133">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0132">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0131">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0130">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0129">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0128">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0127">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0126">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0125">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0124">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0123">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0122">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0121">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0120">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0119">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0118">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0117">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0116">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0115">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114">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0113">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0112">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0111">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0110">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0109">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0108">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0107">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0106">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0105">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0104">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0103">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0102">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0101">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0100">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0099">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0098">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0097">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0096">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0095">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0094">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0093">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0092">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0091">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0090">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0089">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0088">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0087">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0086">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0085">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0084">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0083">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0082">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081">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0080">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0079">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0078">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0077">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0076">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0075">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0074">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0073">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0072">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0071">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0070">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0069">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0068">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0067">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0066">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0065">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0064">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0063">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0062">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0061">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0060">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0059">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0058">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0057">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0056">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0055">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0054">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0053">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0052">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0051">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0050">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0049">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0048">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0047">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0046">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0045">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0044">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0043">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0042">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0041">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0040">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0039">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0038">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0037">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0036">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0035">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0034">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0033">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0032">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0031">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0030">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0029">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0028">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0027">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0026">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0025">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0024">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0023">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0022">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0021">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0020">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0019">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0018">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0017">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0016">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0015">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0014">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0013">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0012">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0011">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0010">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0009">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0008">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0007">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0006">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0005">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0004">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0003">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0002">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0001">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0000">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9999">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9998">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9997">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9996">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9995">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9994">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9993">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9992">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9991">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9990">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9989">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9988">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9987">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9986">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9985">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9984">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9983">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9982">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9981">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9980">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9979">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9978">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9977">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9976">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9975">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9974">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9973">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9972">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9971">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9970">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9969">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9968">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9967">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9966">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9965">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9964">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9963">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9962">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9961">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9960">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959">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9958">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9957">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9956">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9955">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9954">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9953">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9952">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9951">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9950">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9949">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9948">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9947">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9946">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9945">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9944">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9943">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9942">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9941">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9940">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9939">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9938">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9937">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9936">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9935">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9934">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9933">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9932">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9931">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9930">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9929">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9928">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9927">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9926">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925">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9924">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9923">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9922">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9921">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9920">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919">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9918">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9917">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9916">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9915">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9914">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9913">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9912">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9911">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9910">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9909">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9908">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9907">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9906">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9905">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9904">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9903">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9902">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901">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9900">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9899">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98">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9897">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9896">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9895">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9894">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93">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9892">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9891">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9890">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9889">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9888">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9887">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86">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9885">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9884">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9883">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9882">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9881">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80">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9879">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9878">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77">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9876">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9875">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9874">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9873">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9872">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9871">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70">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9869">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9868">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9867">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9866">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9865">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9864">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9863">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9862">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9861">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9860">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9859">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9858">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9857">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9856">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9855">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9854">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9853">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9852">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9851">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9850">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9849">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9848">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847">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9846">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9845">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9844">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843">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9842">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9841">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840">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9839">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838">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9837">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9836">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835">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9834">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9833">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9832">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9831">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9830">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9829">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9828">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9827">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9826">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9825">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9824">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9823">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9822">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9821">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9820">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9819">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9818">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9817">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9816">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9815">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9814">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9813">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12">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9811">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9810">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09">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9808">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9807">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9806">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9805">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9804">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03">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9802">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9801">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9800">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9799">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9798">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9797">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9796">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9795">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9794">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9793">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9792">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9791">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9790">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9789">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9788">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9787">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9786">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9785">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9784">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9783">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9782">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9781">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9780">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9779">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9778">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777">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9776">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9775">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9774">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9773">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9772">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9771">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9770">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9769">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9768">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767">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9766">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9765">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9764">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9763">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9762">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9761">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9760">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9759">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9758">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9757">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9756">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9755">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9754">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9753">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9752">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9751">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9750">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9749">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9748">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747">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9746">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9745">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9744">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9743">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9742">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9741">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9740">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9739">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9738">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9737">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9736">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9735">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9734">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9733">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9732">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9731">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9730">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9729">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9728">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9727">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9726">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9725">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9724">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9723">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9722">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9721">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9720">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9719">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9718">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9717">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9716">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9715">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9714">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9713">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9712">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9711">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9710">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9709">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708">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9707">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9706">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9705">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704">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9703">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9702">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9701">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9700">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9699">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9698">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9697">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96">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9695">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94">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9693">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9692">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9691">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90">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9689">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88">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9687">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9686">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9685">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84">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9683">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82">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9681">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9680">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9679">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9678">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9677">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76">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9675">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9674">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9673">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9672">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9671">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9670">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9669">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9668">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9667">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9666">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9665">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9664">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9663">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9662">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9661">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9660">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9659">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9658">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9657">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9656">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9655">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9654">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9653">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9652">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9651">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9650">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9649">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9648">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9647">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9646">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9645">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9644">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9643">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9642">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641">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9640">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9639">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9638">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9637">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9636">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9635">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9634">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633">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9632">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9631">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9630">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629">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9628">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9627">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9626">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9625">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9624">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9623">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9622">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9621">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9620">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619">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9618">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9617">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9616">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9615">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9614">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9613">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9612">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9611">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9610">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9609">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9608">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9607">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9606">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9605">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9604">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9603">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9602">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9601">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9600">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9599">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9598">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9597">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9596">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9595">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9594">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9593">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9592">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9591">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9590">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9589">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9588">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9587">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9586">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9585">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9584">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9583">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9582">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9581">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80">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9579">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9578">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77">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9576">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9575">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9574">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9573">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9572">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9571">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9570">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9569">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9568">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9567">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66">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9565">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9564">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9563">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9562">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9561">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9560">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9559">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9558">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9557">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9556">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9555">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9554">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9553">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9552">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9551">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9550">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9549">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9548">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9547">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9546">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9545">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9544">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9543">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9542">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9541">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9540">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9539">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9538">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9537">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9536">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535">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9534">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9533">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9532">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9531">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9530">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9529">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9528">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9527">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9526">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9525">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9524">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9523">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9522">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9521">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9520">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9519">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9518">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9517">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9516">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9515">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9514">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9513">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9512">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9511">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9510">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9509">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9508">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9507">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9506">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9505">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04">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9503">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9502">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9501">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9500">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9499">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9498">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9497">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9496">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9495">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9494">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9493">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9492">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9491">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9490">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9489">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9488">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9487">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9486">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9485">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484">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9483">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9482">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9481">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9480">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9479">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9478">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9477">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9476">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9475">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9474">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9473">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9472">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9471">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9470">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9469">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9468">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9467">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9466">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9465">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9464">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9463">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9462">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9461">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9460">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9459">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9458">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9457">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9456">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9455">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9454">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9453">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9452">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9451">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9450">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9449">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9448">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9447">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9446">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9445">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9444">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9443">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9442">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9441">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9440">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9439">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9438">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9437">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9436">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9435">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9434">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9433">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9432">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9431">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9430">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9429">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9428">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9427">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9426">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9425">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9424">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9423">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9422">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9421">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9420">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9419">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9418">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9417">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9416">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9415">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9414">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9413">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9412">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9411">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9410">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9409">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9408">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9407">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9406">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9405">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9404">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9403">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9402">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9401">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9400">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9399">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9398">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9397">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9396">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9395">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9394">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9393">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9392">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9391">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9390">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9389">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9388">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9387">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9386">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9385">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9384">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9383">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9382">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9381">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9380">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9379">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9378">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9377">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9376">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9375">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9374">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9373">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72">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9371">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9370">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9369">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9368">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9367">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66">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9365">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9364">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9363">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9362">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9361">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9360">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9359">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9358">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9357">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9356">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9355">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9354">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9353">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9352">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9351">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9350">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9349">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9348">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47">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346">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9345">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44">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9343">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9342">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9341">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9340">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39">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9338">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9337">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9336">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9335">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9334">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9333">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32">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9331">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9330">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9329">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9328">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9327">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26">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325">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24">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9323">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322">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9321">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9320">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9319">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9318">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9317">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9316">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9315">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9314">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9313">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9312">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9311">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9310">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9309">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9308">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9307">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9306">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9305">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9304">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9303">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9302">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9301">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9300">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9299">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9298">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9297">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9296">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9295">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9294">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9293">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9292">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9291">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9290">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9289">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9288">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9287">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9286">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9285">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9284">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9283">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9282">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9281">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9280">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279">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9278">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9277">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9276">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9275">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9274">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9273">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9272">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271">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9270">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9269">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9268">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267">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9266">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9265">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9264">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9263">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9262">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9261">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9260">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9259">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9258">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257">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9256">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9255">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9254">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9253">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9252">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9251">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9250">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9249">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9248">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9247">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9246">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9245">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9244">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9243">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9242">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9241">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9240">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9239">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9238">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9237">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9236">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9235">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234">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9233">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9232">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231">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9230">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229">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9228">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9227">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9226">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9225">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9224">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9223">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9222">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9221">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9220">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219">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9218">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9217">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9216">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9215">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9214">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9213">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9212">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9211">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9210">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9209">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9208">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9207">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9206">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9205">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9204">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9203">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9202">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9201">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9200">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9199">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9198">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9197">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9196">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9195">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194">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9193">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9192">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9191">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9190">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9189">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9188">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9187">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9186">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9185">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9184">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9183">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9182">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9181">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9180">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9179">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9178">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9177">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9176">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9175">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9174">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9173">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9172">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171">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9170">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69">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9168">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9167">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9166">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9165">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9164">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9163">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9162">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9161">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9160">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9159">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9158">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9157">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9156">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9155">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9154">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153">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9152">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9151">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9150">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9149">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9148">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9147">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9146">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9145">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9144">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9143">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9142">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9141">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9140">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9139">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9138">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9137">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9136">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9135">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9134">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9133">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9132">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9131">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9130">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9129">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9128">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9127">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9126">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9125">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9124">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9123">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9122">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9121">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9120">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9119">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9118">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9117">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9116">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9115">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9114">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9113">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9112">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9111">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9110">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9109">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9108">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9107">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9106">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9105">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9104">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9103">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9102">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101">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9100">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9099">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9098">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9097">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9096">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9095">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9094">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9093">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9092">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9091">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9090">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9089">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9088">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9087">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9086">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9085">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9084">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9083">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9082">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9081">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9080">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9079">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078">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9077">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9076">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9075">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074">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9073">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9072">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9071">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9070">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9069">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9068">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9067">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9066">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9065">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9064">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9063">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9062">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9061">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9060">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9059">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9058">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9057">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9056">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55">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9054">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9053">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9052">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9051">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9050">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49">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9048">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9047">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9046">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9045">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9044">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9043">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9042">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9041">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9040">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9039">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9038">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9037">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9036">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9035">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9034">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9033">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9032">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9031">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30">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029">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9028">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27">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9026">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9025">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9024">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9023">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22">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9021">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9020">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9019">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9018">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9017">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9016">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15">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9014">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9013">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9012">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9011">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9010">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09">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008">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007">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9006">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005">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9004">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9003">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9002">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001">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9000">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8999">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8998">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8997">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8996">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8995">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8994">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8993">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8992">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8991">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8990">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8989">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8988">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8987">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8986">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8985">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8984">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8983">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8982">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8981">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8980">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8979">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8978">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8977">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8976">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8975">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8974">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8973">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8972">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8971">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8970">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8969">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8968">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8967">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8966">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8965">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8964">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8963">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8962">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8961">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8960">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8959">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8958">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8957">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8956">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8955">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8954">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8953">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8952">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8951">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8950">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8949">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8948">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8947">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8946">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8945">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8944">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8943">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8942">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8941">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8940">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8939">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8938">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8937">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8936">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8935">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8934">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8933">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8932">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8931">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8930">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8929">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8928">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8927">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8926">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8925">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8924">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8923">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8922">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8921">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8920">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8919">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8918">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8917">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8916">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8915">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8914">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8913">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8912">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8911">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8910">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8909">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8908">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8907">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8906">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8905">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8904">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8903">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8902">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8901">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8900">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8899">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8898">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8897">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8896">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8895">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8894">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8893">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8892">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8891">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8890">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8889">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8888">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8887">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8886">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8885">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8884">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8883">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8882">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8881">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8880">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8879">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8878">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8877">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8876">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8875">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8874">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8873">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8872">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8871">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8870">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8869">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8868">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8867">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8866">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8865">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8864">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8863">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8862">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8861">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8860">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8859">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8858">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8857">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8856">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8855">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8854">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8853">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8852">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8851">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8850">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8849">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8848">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8847">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8846">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8845">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8844">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8843">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8842">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8841">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8840">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8839">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8838">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8837">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8836">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8835">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8834">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8833">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8832">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8831">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8830">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8829">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8828">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8827">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8826">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8825">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8824">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8823">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8822">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8821">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8820">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8819">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8818">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8817">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8816">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8815">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8814">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8813">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8812">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8811">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8810">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8809">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8808">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8807">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8806">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8805">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8804">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8803">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8802">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8801">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8800">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8799">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8798">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8797">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8796">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8795">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8794">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8793">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8792">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8791">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8790">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8789">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8788">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8787">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8786">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8785">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8784">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8783">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8782">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8781">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8780">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8779">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8778">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8777">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8776">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8775">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8774">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8773">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8772">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8771">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8770">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8769">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8768">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8767">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8766">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8765">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8764">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8763">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8762">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8761">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8760">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8759">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8758">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8757">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8756">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8755">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8754">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8753">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8752">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8751">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8750">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8749">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8748">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8747">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8746">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8745">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8744">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8743">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8742">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8741">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8740">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8739">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8738">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8737">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8736">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8735">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8734">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8733">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8732">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8731">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8730">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8729">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8728">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8727">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8726">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8725">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8724">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8723">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8722">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8721">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8720">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8719">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8718">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8717">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8716">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8715">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8714">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8713">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8712">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8711">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8710">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8709">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8708">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8707">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8706">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8705">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8704">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8703">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8702">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8701">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8700">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8699">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8698">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8697">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8696">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8695">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8694">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8693">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8692">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8691">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8690">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8689">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8688">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8687">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8686">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8685">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8684">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8683">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8682">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8681">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8680">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8679">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8678">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8677">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8676">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8675">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8674">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8673">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8672">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8671">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8670">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8669">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8668">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8667">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8666">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8665">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8664">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8663">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8662">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8661">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8660">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8659">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8658">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8657">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8656">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8655">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8654">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8653">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8652">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8651">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8650">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8649">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8648">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8647">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8646">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8645">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8644">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8643">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8642">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8641">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8640">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8639">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8638">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8637">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8636">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635">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8634">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8633">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8632">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8631">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8630">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8629">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8628">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8627">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8626">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8625">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8624">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8623">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8622">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621">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8620">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8619">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618">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8617">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8616">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8615">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8614">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8613">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8612">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8611">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8610">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8609">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8608">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8607">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8606">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8605">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8604">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8603">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8602">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601">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8600">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99">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98">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8597">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96">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595">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594">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8593">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8592">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91">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90">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8589">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8588">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8587">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8586">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8585">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84">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8583">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8582">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8581">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8580">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8579">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578">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77">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576">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8575">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8574">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573">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72">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571">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570">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69">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68">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67">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8566">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8565">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8564">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8563">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8562">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8561">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560">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59">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558">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557">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556">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55">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554">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553">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52">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551">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8550">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49">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8548">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8547">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46">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545">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8544">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8543">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8542">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41">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8540">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539">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8538">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8537">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536">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535">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34">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533">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8532">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531">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530">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8529">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8528">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527">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8526">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8525">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524">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8523">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8522">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521">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20">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8519">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518">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517">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16">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8515">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8514">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13">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12">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511">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10">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09">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508">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07">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06">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8505">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8504">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503">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8502">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01">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500">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99">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98">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8497">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8496">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8495">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94">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93">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492">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8491">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90">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489">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488">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87">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8486">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85">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484">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8483">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82">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8481">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8480">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479">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8478">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8477">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8476">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75">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8474">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8473">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72">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8471">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8470">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8469">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68">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8467">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8466">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8465">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64">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63">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8462">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8461">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60">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8459">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8458">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457">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8456">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55">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8454">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8453">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52">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8451">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8450">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8449">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448">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8447">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446">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45">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8444">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8443">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442">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8441">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440">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8439">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38">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437">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8436">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35">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8434">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433">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8432">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31">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30">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8429">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8428">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427">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8426">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25">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24">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23">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22">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21">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8420">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8419">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8418">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17">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16">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15">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14">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8413">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412">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8411">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8410">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8409">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8408">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407">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8406">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05">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8404">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03">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8402">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8401">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400">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8399">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8398">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8397">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8396">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8395">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94">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8393">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92">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91">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90">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8389">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8388">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87">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8386">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385">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8384">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383">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382">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8381">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80">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8379">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8378">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8377">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8376">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75">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8374">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8373">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8372">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71">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70">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8369">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8368">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367">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8366">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365">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64">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63">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8362">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61">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360">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8359">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358">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8357">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8356">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8355">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8354">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53">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8352">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51">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350">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349">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8348">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47">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346">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45">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44">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43">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8342">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341">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8340">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8339">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8338">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8337">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336">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35">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334">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33">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8332">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331">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330">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29">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328">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327">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8326">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325">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24">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23">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22">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321">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320">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8319">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8318">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317">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8316">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15">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14">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8313">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8312">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311">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310">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309">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08">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8307">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06">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8305">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8304">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303">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8302">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301">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00">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99">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98">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297">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8296">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8295">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8294">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93">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8292">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8291">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8290">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289">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8288">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87">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286">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285">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84">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8283">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282">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281">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280">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8279">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8278">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8277">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8276">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8275">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74">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73">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272">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271">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270">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8269">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268">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67">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266">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8265">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8264">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263">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262">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261">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260">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8259">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258">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8257">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256">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8255">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254">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253">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252">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8251">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8250">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49">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8248">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47">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8246">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245">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244">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243">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8242">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241">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8240">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239">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8238">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237">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236">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8235">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8234">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8233">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8232">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8231">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230">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229">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8228">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227">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226">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225">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8224">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223">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222">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221">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220">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219">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218">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217">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16">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215">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8214">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213">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212">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8211">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210">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209">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208">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207">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206">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8205">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204">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203">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8202">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8201">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00">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8199">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98">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97">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8196">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95">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194">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193">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192">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191">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90">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89">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88">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187">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8186">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8185">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8184">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8183">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82">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8181">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8180">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179">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8178">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8177">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176">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75">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174">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173">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8172">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171">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70">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169">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168">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67">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66">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65">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8164">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8163">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8162">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161">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8160">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8159">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158">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57">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156">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155">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54">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53">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152">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151">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50">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49">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48">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47">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8146">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8145">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44">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143">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8142">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8141">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8140">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39">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8138">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137">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136">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135">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134">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133">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32">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131">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130">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129">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128">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8127">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126">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8125">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124">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23">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122">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8121">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120">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119">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18">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17">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16">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115">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114">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13">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8112">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8111">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10">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09">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08">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7">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06">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5">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04">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03">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8102">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8101">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100">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8099">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98">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97">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96">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095">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8094">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093">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8092">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91">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90">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8089">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88">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87">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86">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085">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8084">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83">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8082">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81">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80">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079">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78">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8077">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8076">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075">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74">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8073">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72">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71">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8070">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8069">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68">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67">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66">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065">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064">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63">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062">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61">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8060">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59">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058">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8057">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8056">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55">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8054">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8053">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052">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8051">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50">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8049">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048">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47">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8046">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45">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044">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043">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042">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041">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40">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039">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38">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037">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036">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8035">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8034">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33">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032">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8031">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30">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8029">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028">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027">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26">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25">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8024">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023">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8022">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8021">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20">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19">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18">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17">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16">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015">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8014">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8013">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12">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11">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10">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09">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008">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007">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8006">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8005">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8004">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03">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002">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01">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00">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7999">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98">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97">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96">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95">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994">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7993">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92">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7991">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7990">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989">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88">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87">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86">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85">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84">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983">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982">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81">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7980">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979">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7978">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77">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976">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7975">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74">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7973">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7972">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71">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7970">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69">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7968">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7967">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7966">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65">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64">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963">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962">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961">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960">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7959">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958">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57">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56">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7955">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54">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7953">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952">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7951">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950">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7949">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7948">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7947">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7946">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45">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44">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43">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942">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941">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7940">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39">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38">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37">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36">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35">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7934">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933">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7932">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7931">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7930">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7929">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7928">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27">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7926">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25">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7924">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923">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7922">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21">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920">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919">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7918">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17">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16">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15">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14">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913">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7912">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7911">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7910">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909">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08">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07">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06">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905">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7904">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7903">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7902">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901">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00">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99">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7898">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97">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7896">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7895">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7894">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893">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92">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91">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90">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89">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888">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7887">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7886">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7885">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84">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7883">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82">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7881">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7880">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7879">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78">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877">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876">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75">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7874">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873">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872">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871">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7870">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7869">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7868">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7867">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7866">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65">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64">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863">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7862">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861">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7860">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7859">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58">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857">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7856">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55">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54">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853">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7852">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7851">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850">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849">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848">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7847">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7846">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7845">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7844">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843">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42">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7841">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7840">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39">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38">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37">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7836">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835">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7834">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833">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7832">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831">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7830">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29">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828">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27">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826">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7825">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7824">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7823">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7822">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7821">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820">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7819">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7818">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7817">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816">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815">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814">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813">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812">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811">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7810">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7809">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808">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07">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06">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7805">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7804">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803">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802">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7801">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7800">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99">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7798">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797">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7796">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7795">
      <pivotArea type="all" dataOnly="0" outline="0" fieldPosition="0"/>
    </format>
    <format dxfId="779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79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79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779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779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7789">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7788">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7787">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7786">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7785">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7784">
      <pivotArea dataOnly="0" labelOnly="1" fieldPosition="0">
        <references count="1">
          <reference field="0" count="10">
            <x v="501"/>
            <x v="502"/>
            <x v="503"/>
            <x v="504"/>
            <x v="505"/>
            <x v="506"/>
            <x v="507"/>
            <x v="508"/>
            <x v="509"/>
            <x v="510"/>
          </reference>
        </references>
      </pivotArea>
    </format>
    <format dxfId="7783">
      <pivotArea dataOnly="0" labelOnly="1" grandRow="1" outline="0" fieldPosition="0"/>
    </format>
    <format dxfId="7782">
      <pivotArea dataOnly="0" labelOnly="1" fieldPosition="0">
        <references count="2">
          <reference field="0" count="1" selected="0">
            <x v="0"/>
          </reference>
          <reference field="4" count="1">
            <x v="119"/>
          </reference>
        </references>
      </pivotArea>
    </format>
    <format dxfId="7781">
      <pivotArea dataOnly="0" labelOnly="1" fieldPosition="0">
        <references count="2">
          <reference field="0" count="1" selected="0">
            <x v="1"/>
          </reference>
          <reference field="4" count="1">
            <x v="120"/>
          </reference>
        </references>
      </pivotArea>
    </format>
    <format dxfId="7780">
      <pivotArea dataOnly="0" labelOnly="1" fieldPosition="0">
        <references count="2">
          <reference field="0" count="1" selected="0">
            <x v="2"/>
          </reference>
          <reference field="4" count="1">
            <x v="121"/>
          </reference>
        </references>
      </pivotArea>
    </format>
    <format dxfId="7779">
      <pivotArea dataOnly="0" labelOnly="1" fieldPosition="0">
        <references count="2">
          <reference field="0" count="1" selected="0">
            <x v="3"/>
          </reference>
          <reference field="4" count="1">
            <x v="125"/>
          </reference>
        </references>
      </pivotArea>
    </format>
    <format dxfId="7778">
      <pivotArea dataOnly="0" labelOnly="1" fieldPosition="0">
        <references count="2">
          <reference field="0" count="1" selected="0">
            <x v="4"/>
          </reference>
          <reference field="4" count="1">
            <x v="129"/>
          </reference>
        </references>
      </pivotArea>
    </format>
    <format dxfId="7777">
      <pivotArea dataOnly="0" labelOnly="1" fieldPosition="0">
        <references count="2">
          <reference field="0" count="1" selected="0">
            <x v="6"/>
          </reference>
          <reference field="4" count="1">
            <x v="132"/>
          </reference>
        </references>
      </pivotArea>
    </format>
    <format dxfId="7776">
      <pivotArea dataOnly="0" labelOnly="1" fieldPosition="0">
        <references count="2">
          <reference field="0" count="1" selected="0">
            <x v="7"/>
          </reference>
          <reference field="4" count="1">
            <x v="139"/>
          </reference>
        </references>
      </pivotArea>
    </format>
    <format dxfId="7775">
      <pivotArea dataOnly="0" labelOnly="1" fieldPosition="0">
        <references count="2">
          <reference field="0" count="1" selected="0">
            <x v="8"/>
          </reference>
          <reference field="4" count="1">
            <x v="145"/>
          </reference>
        </references>
      </pivotArea>
    </format>
    <format dxfId="7774">
      <pivotArea dataOnly="0" labelOnly="1" fieldPosition="0">
        <references count="2">
          <reference field="0" count="1" selected="0">
            <x v="9"/>
          </reference>
          <reference field="4" count="1">
            <x v="151"/>
          </reference>
        </references>
      </pivotArea>
    </format>
    <format dxfId="7773">
      <pivotArea dataOnly="0" labelOnly="1" fieldPosition="0">
        <references count="2">
          <reference field="0" count="1" selected="0">
            <x v="10"/>
          </reference>
          <reference field="4" count="1">
            <x v="158"/>
          </reference>
        </references>
      </pivotArea>
    </format>
    <format dxfId="7772">
      <pivotArea dataOnly="0" labelOnly="1" fieldPosition="0">
        <references count="2">
          <reference field="0" count="1" selected="0">
            <x v="11"/>
          </reference>
          <reference field="4" count="1">
            <x v="164"/>
          </reference>
        </references>
      </pivotArea>
    </format>
    <format dxfId="7771">
      <pivotArea dataOnly="0" labelOnly="1" fieldPosition="0">
        <references count="2">
          <reference field="0" count="1" selected="0">
            <x v="12"/>
          </reference>
          <reference field="4" count="1">
            <x v="166"/>
          </reference>
        </references>
      </pivotArea>
    </format>
    <format dxfId="7770">
      <pivotArea dataOnly="0" labelOnly="1" fieldPosition="0">
        <references count="2">
          <reference field="0" count="1" selected="0">
            <x v="13"/>
          </reference>
          <reference field="4" count="1">
            <x v="167"/>
          </reference>
        </references>
      </pivotArea>
    </format>
    <format dxfId="7769">
      <pivotArea dataOnly="0" labelOnly="1" fieldPosition="0">
        <references count="2">
          <reference field="0" count="1" selected="0">
            <x v="16"/>
          </reference>
          <reference field="4" count="1">
            <x v="177"/>
          </reference>
        </references>
      </pivotArea>
    </format>
    <format dxfId="7768">
      <pivotArea dataOnly="0" labelOnly="1" fieldPosition="0">
        <references count="2">
          <reference field="0" count="1" selected="0">
            <x v="17"/>
          </reference>
          <reference field="4" count="1">
            <x v="0"/>
          </reference>
        </references>
      </pivotArea>
    </format>
    <format dxfId="7767">
      <pivotArea dataOnly="0" labelOnly="1" fieldPosition="0">
        <references count="2">
          <reference field="0" count="1" selected="0">
            <x v="18"/>
          </reference>
          <reference field="4" count="1">
            <x v="1"/>
          </reference>
        </references>
      </pivotArea>
    </format>
    <format dxfId="7766">
      <pivotArea dataOnly="0" labelOnly="1" fieldPosition="0">
        <references count="2">
          <reference field="0" count="1" selected="0">
            <x v="19"/>
          </reference>
          <reference field="4" count="1">
            <x v="2"/>
          </reference>
        </references>
      </pivotArea>
    </format>
    <format dxfId="7765">
      <pivotArea dataOnly="0" labelOnly="1" fieldPosition="0">
        <references count="2">
          <reference field="0" count="1" selected="0">
            <x v="20"/>
          </reference>
          <reference field="4" count="1">
            <x v="3"/>
          </reference>
        </references>
      </pivotArea>
    </format>
    <format dxfId="7764">
      <pivotArea dataOnly="0" labelOnly="1" fieldPosition="0">
        <references count="2">
          <reference field="0" count="1" selected="0">
            <x v="21"/>
          </reference>
          <reference field="4" count="1">
            <x v="4"/>
          </reference>
        </references>
      </pivotArea>
    </format>
    <format dxfId="7763">
      <pivotArea dataOnly="0" labelOnly="1" fieldPosition="0">
        <references count="2">
          <reference field="0" count="1" selected="0">
            <x v="22"/>
          </reference>
          <reference field="4" count="1">
            <x v="123"/>
          </reference>
        </references>
      </pivotArea>
    </format>
    <format dxfId="7762">
      <pivotArea dataOnly="0" labelOnly="1" fieldPosition="0">
        <references count="2">
          <reference field="0" count="1" selected="0">
            <x v="23"/>
          </reference>
          <reference field="4" count="1">
            <x v="163"/>
          </reference>
        </references>
      </pivotArea>
    </format>
    <format dxfId="7761">
      <pivotArea dataOnly="0" labelOnly="1" fieldPosition="0">
        <references count="2">
          <reference field="0" count="1" selected="0">
            <x v="25"/>
          </reference>
          <reference field="4" count="1">
            <x v="177"/>
          </reference>
        </references>
      </pivotArea>
    </format>
    <format dxfId="7760">
      <pivotArea dataOnly="0" labelOnly="1" fieldPosition="0">
        <references count="2">
          <reference field="0" count="1" selected="0">
            <x v="26"/>
          </reference>
          <reference field="4" count="1">
            <x v="5"/>
          </reference>
        </references>
      </pivotArea>
    </format>
    <format dxfId="7759">
      <pivotArea dataOnly="0" labelOnly="1" fieldPosition="0">
        <references count="2">
          <reference field="0" count="1" selected="0">
            <x v="27"/>
          </reference>
          <reference field="4" count="1">
            <x v="83"/>
          </reference>
        </references>
      </pivotArea>
    </format>
    <format dxfId="7758">
      <pivotArea dataOnly="0" labelOnly="1" fieldPosition="0">
        <references count="2">
          <reference field="0" count="1" selected="0">
            <x v="28"/>
          </reference>
          <reference field="4" count="1">
            <x v="13"/>
          </reference>
        </references>
      </pivotArea>
    </format>
    <format dxfId="7757">
      <pivotArea dataOnly="0" labelOnly="1" fieldPosition="0">
        <references count="2">
          <reference field="0" count="1" selected="0">
            <x v="29"/>
          </reference>
          <reference field="4" count="1">
            <x v="21"/>
          </reference>
        </references>
      </pivotArea>
    </format>
    <format dxfId="7756">
      <pivotArea dataOnly="0" labelOnly="1" fieldPosition="0">
        <references count="2">
          <reference field="0" count="1" selected="0">
            <x v="30"/>
          </reference>
          <reference field="4" count="1">
            <x v="97"/>
          </reference>
        </references>
      </pivotArea>
    </format>
    <format dxfId="7755">
      <pivotArea dataOnly="0" labelOnly="1" fieldPosition="0">
        <references count="2">
          <reference field="0" count="1" selected="0">
            <x v="31"/>
          </reference>
          <reference field="4" count="1">
            <x v="61"/>
          </reference>
        </references>
      </pivotArea>
    </format>
    <format dxfId="7754">
      <pivotArea dataOnly="0" labelOnly="1" fieldPosition="0">
        <references count="2">
          <reference field="0" count="1" selected="0">
            <x v="32"/>
          </reference>
          <reference field="4" count="1">
            <x v="7"/>
          </reference>
        </references>
      </pivotArea>
    </format>
    <format dxfId="7753">
      <pivotArea dataOnly="0" labelOnly="1" fieldPosition="0">
        <references count="2">
          <reference field="0" count="1" selected="0">
            <x v="33"/>
          </reference>
          <reference field="4" count="1">
            <x v="11"/>
          </reference>
        </references>
      </pivotArea>
    </format>
    <format dxfId="7752">
      <pivotArea dataOnly="0" labelOnly="1" fieldPosition="0">
        <references count="2">
          <reference field="0" count="1" selected="0">
            <x v="34"/>
          </reference>
          <reference field="4" count="1">
            <x v="14"/>
          </reference>
        </references>
      </pivotArea>
    </format>
    <format dxfId="7751">
      <pivotArea dataOnly="0" labelOnly="1" fieldPosition="0">
        <references count="2">
          <reference field="0" count="1" selected="0">
            <x v="35"/>
          </reference>
          <reference field="4" count="1">
            <x v="21"/>
          </reference>
        </references>
      </pivotArea>
    </format>
    <format dxfId="7750">
      <pivotArea dataOnly="0" labelOnly="1" fieldPosition="0">
        <references count="2">
          <reference field="0" count="1" selected="0">
            <x v="36"/>
          </reference>
          <reference field="4" count="1">
            <x v="27"/>
          </reference>
        </references>
      </pivotArea>
    </format>
    <format dxfId="7749">
      <pivotArea dataOnly="0" labelOnly="1" fieldPosition="0">
        <references count="2">
          <reference field="0" count="1" selected="0">
            <x v="37"/>
          </reference>
          <reference field="4" count="1">
            <x v="39"/>
          </reference>
        </references>
      </pivotArea>
    </format>
    <format dxfId="7748">
      <pivotArea dataOnly="0" labelOnly="1" fieldPosition="0">
        <references count="2">
          <reference field="0" count="1" selected="0">
            <x v="38"/>
          </reference>
          <reference field="4" count="1">
            <x v="45"/>
          </reference>
        </references>
      </pivotArea>
    </format>
    <format dxfId="7747">
      <pivotArea dataOnly="0" labelOnly="1" fieldPosition="0">
        <references count="2">
          <reference field="0" count="1" selected="0">
            <x v="39"/>
          </reference>
          <reference field="4" count="1">
            <x v="66"/>
          </reference>
        </references>
      </pivotArea>
    </format>
    <format dxfId="7746">
      <pivotArea dataOnly="0" labelOnly="1" fieldPosition="0">
        <references count="2">
          <reference field="0" count="1" selected="0">
            <x v="40"/>
          </reference>
          <reference field="4" count="1">
            <x v="100"/>
          </reference>
        </references>
      </pivotArea>
    </format>
    <format dxfId="7745">
      <pivotArea dataOnly="0" labelOnly="1" fieldPosition="0">
        <references count="2">
          <reference field="0" count="1" selected="0">
            <x v="41"/>
          </reference>
          <reference field="4" count="1">
            <x v="162"/>
          </reference>
        </references>
      </pivotArea>
    </format>
    <format dxfId="7744">
      <pivotArea dataOnly="0" labelOnly="1" fieldPosition="0">
        <references count="2">
          <reference field="0" count="1" selected="0">
            <x v="42"/>
          </reference>
          <reference field="4" count="1">
            <x v="8"/>
          </reference>
        </references>
      </pivotArea>
    </format>
    <format dxfId="7743">
      <pivotArea dataOnly="0" labelOnly="1" fieldPosition="0">
        <references count="2">
          <reference field="0" count="1" selected="0">
            <x v="43"/>
          </reference>
          <reference field="4" count="1">
            <x v="10"/>
          </reference>
        </references>
      </pivotArea>
    </format>
    <format dxfId="7742">
      <pivotArea dataOnly="0" labelOnly="1" fieldPosition="0">
        <references count="2">
          <reference field="0" count="1" selected="0">
            <x v="44"/>
          </reference>
          <reference field="4" count="1">
            <x v="12"/>
          </reference>
        </references>
      </pivotArea>
    </format>
    <format dxfId="7741">
      <pivotArea dataOnly="0" labelOnly="1" fieldPosition="0">
        <references count="2">
          <reference field="0" count="1" selected="0">
            <x v="45"/>
          </reference>
          <reference field="4" count="1">
            <x v="16"/>
          </reference>
        </references>
      </pivotArea>
    </format>
    <format dxfId="7740">
      <pivotArea dataOnly="0" labelOnly="1" fieldPosition="0">
        <references count="2">
          <reference field="0" count="1" selected="0">
            <x v="46"/>
          </reference>
          <reference field="4" count="1">
            <x v="17"/>
          </reference>
        </references>
      </pivotArea>
    </format>
    <format dxfId="7739">
      <pivotArea dataOnly="0" labelOnly="1" fieldPosition="0">
        <references count="2">
          <reference field="0" count="1" selected="0">
            <x v="47"/>
          </reference>
          <reference field="4" count="1">
            <x v="19"/>
          </reference>
        </references>
      </pivotArea>
    </format>
    <format dxfId="7738">
      <pivotArea dataOnly="0" labelOnly="1" fieldPosition="0">
        <references count="2">
          <reference field="0" count="1" selected="0">
            <x v="48"/>
          </reference>
          <reference field="4" count="1">
            <x v="20"/>
          </reference>
        </references>
      </pivotArea>
    </format>
    <format dxfId="7737">
      <pivotArea dataOnly="0" labelOnly="1" fieldPosition="0">
        <references count="2">
          <reference field="0" count="1" selected="0">
            <x v="49"/>
          </reference>
          <reference field="4" count="1">
            <x v="21"/>
          </reference>
        </references>
      </pivotArea>
    </format>
    <format dxfId="7736">
      <pivotArea dataOnly="0" labelOnly="1" fieldPosition="0">
        <references count="2">
          <reference field="0" count="1" selected="0">
            <x v="52"/>
          </reference>
          <reference field="4" count="1">
            <x v="23"/>
          </reference>
        </references>
      </pivotArea>
    </format>
    <format dxfId="7735">
      <pivotArea dataOnly="0" labelOnly="1" fieldPosition="0">
        <references count="2">
          <reference field="0" count="1" selected="0">
            <x v="53"/>
          </reference>
          <reference field="4" count="1">
            <x v="28"/>
          </reference>
        </references>
      </pivotArea>
    </format>
    <format dxfId="7734">
      <pivotArea dataOnly="0" labelOnly="1" fieldPosition="0">
        <references count="2">
          <reference field="0" count="1" selected="0">
            <x v="54"/>
          </reference>
          <reference field="4" count="1">
            <x v="29"/>
          </reference>
        </references>
      </pivotArea>
    </format>
    <format dxfId="7733">
      <pivotArea dataOnly="0" labelOnly="1" fieldPosition="0">
        <references count="2">
          <reference field="0" count="1" selected="0">
            <x v="55"/>
          </reference>
          <reference field="4" count="1">
            <x v="33"/>
          </reference>
        </references>
      </pivotArea>
    </format>
    <format dxfId="7732">
      <pivotArea dataOnly="0" labelOnly="1" fieldPosition="0">
        <references count="2">
          <reference field="0" count="1" selected="0">
            <x v="56"/>
          </reference>
          <reference field="4" count="1">
            <x v="34"/>
          </reference>
        </references>
      </pivotArea>
    </format>
    <format dxfId="7731">
      <pivotArea dataOnly="0" labelOnly="1" fieldPosition="0">
        <references count="2">
          <reference field="0" count="1" selected="0">
            <x v="57"/>
          </reference>
          <reference field="4" count="1">
            <x v="36"/>
          </reference>
        </references>
      </pivotArea>
    </format>
    <format dxfId="7730">
      <pivotArea dataOnly="0" labelOnly="1" fieldPosition="0">
        <references count="2">
          <reference field="0" count="1" selected="0">
            <x v="58"/>
          </reference>
          <reference field="4" count="1">
            <x v="40"/>
          </reference>
        </references>
      </pivotArea>
    </format>
    <format dxfId="7729">
      <pivotArea dataOnly="0" labelOnly="1" fieldPosition="0">
        <references count="2">
          <reference field="0" count="1" selected="0">
            <x v="59"/>
          </reference>
          <reference field="4" count="1">
            <x v="42"/>
          </reference>
        </references>
      </pivotArea>
    </format>
    <format dxfId="7728">
      <pivotArea dataOnly="0" labelOnly="1" fieldPosition="0">
        <references count="2">
          <reference field="0" count="1" selected="0">
            <x v="60"/>
          </reference>
          <reference field="4" count="1">
            <x v="49"/>
          </reference>
        </references>
      </pivotArea>
    </format>
    <format dxfId="7727">
      <pivotArea dataOnly="0" labelOnly="1" fieldPosition="0">
        <references count="2">
          <reference field="0" count="1" selected="0">
            <x v="61"/>
          </reference>
          <reference field="4" count="1">
            <x v="50"/>
          </reference>
        </references>
      </pivotArea>
    </format>
    <format dxfId="7726">
      <pivotArea dataOnly="0" labelOnly="1" fieldPosition="0">
        <references count="2">
          <reference field="0" count="1" selected="0">
            <x v="62"/>
          </reference>
          <reference field="4" count="1">
            <x v="51"/>
          </reference>
        </references>
      </pivotArea>
    </format>
    <format dxfId="7725">
      <pivotArea dataOnly="0" labelOnly="1" fieldPosition="0">
        <references count="2">
          <reference field="0" count="1" selected="0">
            <x v="63"/>
          </reference>
          <reference field="4" count="1">
            <x v="54"/>
          </reference>
        </references>
      </pivotArea>
    </format>
    <format dxfId="7724">
      <pivotArea dataOnly="0" labelOnly="1" fieldPosition="0">
        <references count="2">
          <reference field="0" count="1" selected="0">
            <x v="64"/>
          </reference>
          <reference field="4" count="1">
            <x v="65"/>
          </reference>
        </references>
      </pivotArea>
    </format>
    <format dxfId="7723">
      <pivotArea dataOnly="0" labelOnly="1" fieldPosition="0">
        <references count="2">
          <reference field="0" count="1" selected="0">
            <x v="65"/>
          </reference>
          <reference field="4" count="1">
            <x v="67"/>
          </reference>
        </references>
      </pivotArea>
    </format>
    <format dxfId="7722">
      <pivotArea dataOnly="0" labelOnly="1" fieldPosition="0">
        <references count="2">
          <reference field="0" count="1" selected="0">
            <x v="66"/>
          </reference>
          <reference field="4" count="1">
            <x v="68"/>
          </reference>
        </references>
      </pivotArea>
    </format>
    <format dxfId="7721">
      <pivotArea dataOnly="0" labelOnly="1" fieldPosition="0">
        <references count="2">
          <reference field="0" count="1" selected="0">
            <x v="67"/>
          </reference>
          <reference field="4" count="1">
            <x v="69"/>
          </reference>
        </references>
      </pivotArea>
    </format>
    <format dxfId="7720">
      <pivotArea dataOnly="0" labelOnly="1" fieldPosition="0">
        <references count="2">
          <reference field="0" count="1" selected="0">
            <x v="68"/>
          </reference>
          <reference field="4" count="1">
            <x v="76"/>
          </reference>
        </references>
      </pivotArea>
    </format>
    <format dxfId="7719">
      <pivotArea dataOnly="0" labelOnly="1" fieldPosition="0">
        <references count="2">
          <reference field="0" count="1" selected="0">
            <x v="69"/>
          </reference>
          <reference field="4" count="1">
            <x v="79"/>
          </reference>
        </references>
      </pivotArea>
    </format>
    <format dxfId="7718">
      <pivotArea dataOnly="0" labelOnly="1" fieldPosition="0">
        <references count="2">
          <reference field="0" count="1" selected="0">
            <x v="70"/>
          </reference>
          <reference field="4" count="1">
            <x v="82"/>
          </reference>
        </references>
      </pivotArea>
    </format>
    <format dxfId="7717">
      <pivotArea dataOnly="0" labelOnly="1" fieldPosition="0">
        <references count="2">
          <reference field="0" count="1" selected="0">
            <x v="71"/>
          </reference>
          <reference field="4" count="1">
            <x v="97"/>
          </reference>
        </references>
      </pivotArea>
    </format>
    <format dxfId="7716">
      <pivotArea dataOnly="0" labelOnly="1" fieldPosition="0">
        <references count="2">
          <reference field="0" count="1" selected="0">
            <x v="72"/>
          </reference>
          <reference field="4" count="1">
            <x v="98"/>
          </reference>
        </references>
      </pivotArea>
    </format>
    <format dxfId="7715">
      <pivotArea dataOnly="0" labelOnly="1" fieldPosition="0">
        <references count="2">
          <reference field="0" count="1" selected="0">
            <x v="73"/>
          </reference>
          <reference field="4" count="1">
            <x v="99"/>
          </reference>
        </references>
      </pivotArea>
    </format>
    <format dxfId="7714">
      <pivotArea dataOnly="0" labelOnly="1" fieldPosition="0">
        <references count="2">
          <reference field="0" count="1" selected="0">
            <x v="75"/>
          </reference>
          <reference field="4" count="1">
            <x v="101"/>
          </reference>
        </references>
      </pivotArea>
    </format>
    <format dxfId="7713">
      <pivotArea dataOnly="0" labelOnly="1" fieldPosition="0">
        <references count="2">
          <reference field="0" count="1" selected="0">
            <x v="76"/>
          </reference>
          <reference field="4" count="1">
            <x v="103"/>
          </reference>
        </references>
      </pivotArea>
    </format>
    <format dxfId="7712">
      <pivotArea dataOnly="0" labelOnly="1" fieldPosition="0">
        <references count="2">
          <reference field="0" count="1" selected="0">
            <x v="77"/>
          </reference>
          <reference field="4" count="1">
            <x v="106"/>
          </reference>
        </references>
      </pivotArea>
    </format>
    <format dxfId="7711">
      <pivotArea dataOnly="0" labelOnly="1" fieldPosition="0">
        <references count="2">
          <reference field="0" count="1" selected="0">
            <x v="78"/>
          </reference>
          <reference field="4" count="1">
            <x v="108"/>
          </reference>
        </references>
      </pivotArea>
    </format>
    <format dxfId="7710">
      <pivotArea dataOnly="0" labelOnly="1" fieldPosition="0">
        <references count="2">
          <reference field="0" count="1" selected="0">
            <x v="79"/>
          </reference>
          <reference field="4" count="1">
            <x v="110"/>
          </reference>
        </references>
      </pivotArea>
    </format>
    <format dxfId="7709">
      <pivotArea dataOnly="0" labelOnly="1" fieldPosition="0">
        <references count="2">
          <reference field="0" count="1" selected="0">
            <x v="80"/>
          </reference>
          <reference field="4" count="1">
            <x v="111"/>
          </reference>
        </references>
      </pivotArea>
    </format>
    <format dxfId="7708">
      <pivotArea dataOnly="0" labelOnly="1" fieldPosition="0">
        <references count="2">
          <reference field="0" count="1" selected="0">
            <x v="81"/>
          </reference>
          <reference field="4" count="1">
            <x v="113"/>
          </reference>
        </references>
      </pivotArea>
    </format>
    <format dxfId="7707">
      <pivotArea dataOnly="0" labelOnly="1" fieldPosition="0">
        <references count="2">
          <reference field="0" count="1" selected="0">
            <x v="82"/>
          </reference>
          <reference field="4" count="1">
            <x v="114"/>
          </reference>
        </references>
      </pivotArea>
    </format>
    <format dxfId="7706">
      <pivotArea dataOnly="0" labelOnly="1" fieldPosition="0">
        <references count="2">
          <reference field="0" count="1" selected="0">
            <x v="83"/>
          </reference>
          <reference field="4" count="1">
            <x v="115"/>
          </reference>
        </references>
      </pivotArea>
    </format>
    <format dxfId="7705">
      <pivotArea dataOnly="0" labelOnly="1" fieldPosition="0">
        <references count="2">
          <reference field="0" count="1" selected="0">
            <x v="84"/>
          </reference>
          <reference field="4" count="1">
            <x v="129"/>
          </reference>
        </references>
      </pivotArea>
    </format>
    <format dxfId="7704">
      <pivotArea dataOnly="0" labelOnly="1" fieldPosition="0">
        <references count="2">
          <reference field="0" count="1" selected="0">
            <x v="85"/>
          </reference>
          <reference field="4" count="1">
            <x v="130"/>
          </reference>
        </references>
      </pivotArea>
    </format>
    <format dxfId="7703">
      <pivotArea dataOnly="0" labelOnly="1" fieldPosition="0">
        <references count="2">
          <reference field="0" count="1" selected="0">
            <x v="86"/>
          </reference>
          <reference field="4" count="1">
            <x v="131"/>
          </reference>
        </references>
      </pivotArea>
    </format>
    <format dxfId="7702">
      <pivotArea dataOnly="0" labelOnly="1" fieldPosition="0">
        <references count="2">
          <reference field="0" count="1" selected="0">
            <x v="87"/>
          </reference>
          <reference field="4" count="1">
            <x v="134"/>
          </reference>
        </references>
      </pivotArea>
    </format>
    <format dxfId="7701">
      <pivotArea dataOnly="0" labelOnly="1" fieldPosition="0">
        <references count="2">
          <reference field="0" count="1" selected="0">
            <x v="88"/>
          </reference>
          <reference field="4" count="1">
            <x v="138"/>
          </reference>
        </references>
      </pivotArea>
    </format>
    <format dxfId="7700">
      <pivotArea dataOnly="0" labelOnly="1" fieldPosition="0">
        <references count="2">
          <reference field="0" count="1" selected="0">
            <x v="89"/>
          </reference>
          <reference field="4" count="1">
            <x v="139"/>
          </reference>
        </references>
      </pivotArea>
    </format>
    <format dxfId="7699">
      <pivotArea dataOnly="0" labelOnly="1" fieldPosition="0">
        <references count="2">
          <reference field="0" count="1" selected="0">
            <x v="90"/>
          </reference>
          <reference field="4" count="1">
            <x v="144"/>
          </reference>
        </references>
      </pivotArea>
    </format>
    <format dxfId="7698">
      <pivotArea dataOnly="0" labelOnly="1" fieldPosition="0">
        <references count="2">
          <reference field="0" count="1" selected="0">
            <x v="91"/>
          </reference>
          <reference field="4" count="1">
            <x v="145"/>
          </reference>
        </references>
      </pivotArea>
    </format>
    <format dxfId="7697">
      <pivotArea dataOnly="0" labelOnly="1" fieldPosition="0">
        <references count="2">
          <reference field="0" count="1" selected="0">
            <x v="92"/>
          </reference>
          <reference field="4" count="1">
            <x v="146"/>
          </reference>
        </references>
      </pivotArea>
    </format>
    <format dxfId="7696">
      <pivotArea dataOnly="0" labelOnly="1" fieldPosition="0">
        <references count="2">
          <reference field="0" count="1" selected="0">
            <x v="93"/>
          </reference>
          <reference field="4" count="1">
            <x v="147"/>
          </reference>
        </references>
      </pivotArea>
    </format>
    <format dxfId="7695">
      <pivotArea dataOnly="0" labelOnly="1" fieldPosition="0">
        <references count="2">
          <reference field="0" count="1" selected="0">
            <x v="94"/>
          </reference>
          <reference field="4" count="1">
            <x v="149"/>
          </reference>
        </references>
      </pivotArea>
    </format>
    <format dxfId="7694">
      <pivotArea dataOnly="0" labelOnly="1" fieldPosition="0">
        <references count="2">
          <reference field="0" count="1" selected="0">
            <x v="95"/>
          </reference>
          <reference field="4" count="1">
            <x v="150"/>
          </reference>
        </references>
      </pivotArea>
    </format>
    <format dxfId="7693">
      <pivotArea dataOnly="0" labelOnly="1" fieldPosition="0">
        <references count="2">
          <reference field="0" count="1" selected="0">
            <x v="98"/>
          </reference>
          <reference field="4" count="1">
            <x v="151"/>
          </reference>
        </references>
      </pivotArea>
    </format>
    <format dxfId="7692">
      <pivotArea dataOnly="0" labelOnly="1" fieldPosition="0">
        <references count="2">
          <reference field="0" count="1" selected="0">
            <x v="99"/>
          </reference>
          <reference field="4" count="1">
            <x v="152"/>
          </reference>
        </references>
      </pivotArea>
    </format>
    <format dxfId="7691">
      <pivotArea dataOnly="0" labelOnly="1" fieldPosition="0">
        <references count="2">
          <reference field="0" count="1" selected="0">
            <x v="100"/>
          </reference>
          <reference field="4" count="1">
            <x v="156"/>
          </reference>
        </references>
      </pivotArea>
    </format>
    <format dxfId="7690">
      <pivotArea dataOnly="0" labelOnly="1" fieldPosition="0">
        <references count="2">
          <reference field="0" count="1" selected="0">
            <x v="103"/>
          </reference>
          <reference field="4" count="1">
            <x v="157"/>
          </reference>
        </references>
      </pivotArea>
    </format>
    <format dxfId="7689">
      <pivotArea dataOnly="0" labelOnly="1" fieldPosition="0">
        <references count="2">
          <reference field="0" count="1" selected="0">
            <x v="104"/>
          </reference>
          <reference field="4" count="1">
            <x v="159"/>
          </reference>
        </references>
      </pivotArea>
    </format>
    <format dxfId="7688">
      <pivotArea dataOnly="0" labelOnly="1" fieldPosition="0">
        <references count="2">
          <reference field="0" count="1" selected="0">
            <x v="106"/>
          </reference>
          <reference field="4" count="1">
            <x v="162"/>
          </reference>
        </references>
      </pivotArea>
    </format>
    <format dxfId="7687">
      <pivotArea dataOnly="0" labelOnly="1" fieldPosition="0">
        <references count="2">
          <reference field="0" count="1" selected="0">
            <x v="107"/>
          </reference>
          <reference field="4" count="1">
            <x v="25"/>
          </reference>
        </references>
      </pivotArea>
    </format>
    <format dxfId="7686">
      <pivotArea dataOnly="0" labelOnly="1" fieldPosition="0">
        <references count="2">
          <reference field="0" count="1" selected="0">
            <x v="108"/>
          </reference>
          <reference field="4" count="1">
            <x v="30"/>
          </reference>
        </references>
      </pivotArea>
    </format>
    <format dxfId="7685">
      <pivotArea dataOnly="0" labelOnly="1" fieldPosition="0">
        <references count="2">
          <reference field="0" count="1" selected="0">
            <x v="109"/>
          </reference>
          <reference field="4" count="1">
            <x v="31"/>
          </reference>
        </references>
      </pivotArea>
    </format>
    <format dxfId="7684">
      <pivotArea dataOnly="0" labelOnly="1" fieldPosition="0">
        <references count="2">
          <reference field="0" count="1" selected="0">
            <x v="110"/>
          </reference>
          <reference field="4" count="1">
            <x v="35"/>
          </reference>
        </references>
      </pivotArea>
    </format>
    <format dxfId="7683">
      <pivotArea dataOnly="0" labelOnly="1" fieldPosition="0">
        <references count="2">
          <reference field="0" count="1" selected="0">
            <x v="111"/>
          </reference>
          <reference field="4" count="1">
            <x v="41"/>
          </reference>
        </references>
      </pivotArea>
    </format>
    <format dxfId="7682">
      <pivotArea dataOnly="0" labelOnly="1" fieldPosition="0">
        <references count="2">
          <reference field="0" count="1" selected="0">
            <x v="112"/>
          </reference>
          <reference field="4" count="1">
            <x v="46"/>
          </reference>
        </references>
      </pivotArea>
    </format>
    <format dxfId="7681">
      <pivotArea dataOnly="0" labelOnly="1" fieldPosition="0">
        <references count="2">
          <reference field="0" count="1" selected="0">
            <x v="113"/>
          </reference>
          <reference field="4" count="1">
            <x v="52"/>
          </reference>
        </references>
      </pivotArea>
    </format>
    <format dxfId="7680">
      <pivotArea dataOnly="0" labelOnly="1" fieldPosition="0">
        <references count="2">
          <reference field="0" count="1" selected="0">
            <x v="114"/>
          </reference>
          <reference field="4" count="1">
            <x v="53"/>
          </reference>
        </references>
      </pivotArea>
    </format>
    <format dxfId="7679">
      <pivotArea dataOnly="0" labelOnly="1" fieldPosition="0">
        <references count="2">
          <reference field="0" count="1" selected="0">
            <x v="115"/>
          </reference>
          <reference field="4" count="1">
            <x v="60"/>
          </reference>
        </references>
      </pivotArea>
    </format>
    <format dxfId="7678">
      <pivotArea dataOnly="0" labelOnly="1" fieldPosition="0">
        <references count="2">
          <reference field="0" count="1" selected="0">
            <x v="116"/>
          </reference>
          <reference field="4" count="1">
            <x v="105"/>
          </reference>
        </references>
      </pivotArea>
    </format>
    <format dxfId="7677">
      <pivotArea dataOnly="0" labelOnly="1" fieldPosition="0">
        <references count="2">
          <reference field="0" count="1" selected="0">
            <x v="117"/>
          </reference>
          <reference field="4" count="1">
            <x v="32"/>
          </reference>
        </references>
      </pivotArea>
    </format>
    <format dxfId="7676">
      <pivotArea dataOnly="0" labelOnly="1" fieldPosition="0">
        <references count="2">
          <reference field="0" count="1" selected="0">
            <x v="118"/>
          </reference>
          <reference field="4" count="1">
            <x v="43"/>
          </reference>
        </references>
      </pivotArea>
    </format>
    <format dxfId="7675">
      <pivotArea dataOnly="0" labelOnly="1" fieldPosition="0">
        <references count="2">
          <reference field="0" count="1" selected="0">
            <x v="119"/>
          </reference>
          <reference field="4" count="1">
            <x v="80"/>
          </reference>
        </references>
      </pivotArea>
    </format>
    <format dxfId="7674">
      <pivotArea dataOnly="0" labelOnly="1" fieldPosition="0">
        <references count="2">
          <reference field="0" count="1" selected="0">
            <x v="120"/>
          </reference>
          <reference field="4" count="1">
            <x v="81"/>
          </reference>
        </references>
      </pivotArea>
    </format>
    <format dxfId="7673">
      <pivotArea dataOnly="0" labelOnly="1" fieldPosition="0">
        <references count="2">
          <reference field="0" count="1" selected="0">
            <x v="121"/>
          </reference>
          <reference field="4" count="1">
            <x v="106"/>
          </reference>
        </references>
      </pivotArea>
    </format>
    <format dxfId="7672">
      <pivotArea dataOnly="0" labelOnly="1" fieldPosition="0">
        <references count="2">
          <reference field="0" count="1" selected="0">
            <x v="122"/>
          </reference>
          <reference field="4" count="1">
            <x v="113"/>
          </reference>
        </references>
      </pivotArea>
    </format>
    <format dxfId="7671">
      <pivotArea dataOnly="0" labelOnly="1" fieldPosition="0">
        <references count="2">
          <reference field="0" count="1" selected="0">
            <x v="123"/>
          </reference>
          <reference field="4" count="1">
            <x v="163"/>
          </reference>
        </references>
      </pivotArea>
    </format>
    <format dxfId="7670">
      <pivotArea dataOnly="0" labelOnly="1" fieldPosition="0">
        <references count="2">
          <reference field="0" count="1" selected="0">
            <x v="125"/>
          </reference>
          <reference field="4" count="1">
            <x v="165"/>
          </reference>
        </references>
      </pivotArea>
    </format>
    <format dxfId="7669">
      <pivotArea dataOnly="0" labelOnly="1" fieldPosition="0">
        <references count="2">
          <reference field="0" count="1" selected="0">
            <x v="126"/>
          </reference>
          <reference field="4" count="1">
            <x v="166"/>
          </reference>
        </references>
      </pivotArea>
    </format>
    <format dxfId="7668">
      <pivotArea dataOnly="0" labelOnly="1" fieldPosition="0">
        <references count="2">
          <reference field="0" count="1" selected="0">
            <x v="129"/>
          </reference>
          <reference field="4" count="1">
            <x v="167"/>
          </reference>
        </references>
      </pivotArea>
    </format>
    <format dxfId="7667">
      <pivotArea dataOnly="0" labelOnly="1" fieldPosition="0">
        <references count="2">
          <reference field="0" count="1" selected="0">
            <x v="130"/>
          </reference>
          <reference field="4" count="1">
            <x v="168"/>
          </reference>
        </references>
      </pivotArea>
    </format>
    <format dxfId="7666">
      <pivotArea dataOnly="0" labelOnly="1" fieldPosition="0">
        <references count="2">
          <reference field="0" count="1" selected="0">
            <x v="132"/>
          </reference>
          <reference field="4" count="1">
            <x v="169"/>
          </reference>
        </references>
      </pivotArea>
    </format>
    <format dxfId="7665">
      <pivotArea dataOnly="0" labelOnly="1" fieldPosition="0">
        <references count="2">
          <reference field="0" count="1" selected="0">
            <x v="133"/>
          </reference>
          <reference field="4" count="1">
            <x v="171"/>
          </reference>
        </references>
      </pivotArea>
    </format>
    <format dxfId="7664">
      <pivotArea dataOnly="0" labelOnly="1" fieldPosition="0">
        <references count="2">
          <reference field="0" count="1" selected="0">
            <x v="135"/>
          </reference>
          <reference field="4" count="1">
            <x v="172"/>
          </reference>
        </references>
      </pivotArea>
    </format>
    <format dxfId="7663">
      <pivotArea dataOnly="0" labelOnly="1" fieldPosition="0">
        <references count="2">
          <reference field="0" count="1" selected="0">
            <x v="138"/>
          </reference>
          <reference field="4" count="1">
            <x v="173"/>
          </reference>
        </references>
      </pivotArea>
    </format>
    <format dxfId="7662">
      <pivotArea dataOnly="0" labelOnly="1" fieldPosition="0">
        <references count="2">
          <reference field="0" count="1" selected="0">
            <x v="139"/>
          </reference>
          <reference field="4" count="1">
            <x v="176"/>
          </reference>
        </references>
      </pivotArea>
    </format>
    <format dxfId="7661">
      <pivotArea dataOnly="0" labelOnly="1" fieldPosition="0">
        <references count="2">
          <reference field="0" count="1" selected="0">
            <x v="140"/>
          </reference>
          <reference field="4" count="1">
            <x v="177"/>
          </reference>
        </references>
      </pivotArea>
    </format>
    <format dxfId="7660">
      <pivotArea dataOnly="0" labelOnly="1" fieldPosition="0">
        <references count="2">
          <reference field="0" count="1" selected="0">
            <x v="141"/>
          </reference>
          <reference field="4" count="1">
            <x v="178"/>
          </reference>
        </references>
      </pivotArea>
    </format>
    <format dxfId="7659">
      <pivotArea dataOnly="0" labelOnly="1" fieldPosition="0">
        <references count="2">
          <reference field="0" count="1" selected="0">
            <x v="143"/>
          </reference>
          <reference field="4" count="1">
            <x v="180"/>
          </reference>
        </references>
      </pivotArea>
    </format>
    <format dxfId="7658">
      <pivotArea dataOnly="0" labelOnly="1" fieldPosition="0">
        <references count="2">
          <reference field="0" count="1" selected="0">
            <x v="144"/>
          </reference>
          <reference field="4" count="1">
            <x v="181"/>
          </reference>
        </references>
      </pivotArea>
    </format>
    <format dxfId="7657">
      <pivotArea dataOnly="0" labelOnly="1" fieldPosition="0">
        <references count="2">
          <reference field="0" count="1" selected="0">
            <x v="147"/>
          </reference>
          <reference field="4" count="1">
            <x v="182"/>
          </reference>
        </references>
      </pivotArea>
    </format>
    <format dxfId="7656">
      <pivotArea dataOnly="0" labelOnly="1" fieldPosition="0">
        <references count="2">
          <reference field="0" count="1" selected="0">
            <x v="148"/>
          </reference>
          <reference field="4" count="1">
            <x v="183"/>
          </reference>
        </references>
      </pivotArea>
    </format>
    <format dxfId="7655">
      <pivotArea dataOnly="0" labelOnly="1" fieldPosition="0">
        <references count="2">
          <reference field="0" count="1" selected="0">
            <x v="149"/>
          </reference>
          <reference field="4" count="1">
            <x v="185"/>
          </reference>
        </references>
      </pivotArea>
    </format>
    <format dxfId="7654">
      <pivotArea dataOnly="0" labelOnly="1" fieldPosition="0">
        <references count="2">
          <reference field="0" count="1" selected="0">
            <x v="150"/>
          </reference>
          <reference field="4" count="1">
            <x v="195"/>
          </reference>
        </references>
      </pivotArea>
    </format>
    <format dxfId="7653">
      <pivotArea dataOnly="0" labelOnly="1" fieldPosition="0">
        <references count="2">
          <reference field="0" count="1" selected="0">
            <x v="154"/>
          </reference>
          <reference field="4" count="1">
            <x v="196"/>
          </reference>
        </references>
      </pivotArea>
    </format>
    <format dxfId="7652">
      <pivotArea dataOnly="0" labelOnly="1" fieldPosition="0">
        <references count="2">
          <reference field="0" count="1" selected="0">
            <x v="157"/>
          </reference>
          <reference field="4" count="1">
            <x v="199"/>
          </reference>
        </references>
      </pivotArea>
    </format>
    <format dxfId="7651">
      <pivotArea dataOnly="0" labelOnly="1" fieldPosition="0">
        <references count="2">
          <reference field="0" count="1" selected="0">
            <x v="158"/>
          </reference>
          <reference field="4" count="1">
            <x v="201"/>
          </reference>
        </references>
      </pivotArea>
    </format>
    <format dxfId="7650">
      <pivotArea dataOnly="0" labelOnly="1" fieldPosition="0">
        <references count="2">
          <reference field="0" count="1" selected="0">
            <x v="159"/>
          </reference>
          <reference field="4" count="1">
            <x v="225"/>
          </reference>
        </references>
      </pivotArea>
    </format>
    <format dxfId="7649">
      <pivotArea dataOnly="0" labelOnly="1" fieldPosition="0">
        <references count="2">
          <reference field="0" count="1" selected="0">
            <x v="160"/>
          </reference>
          <reference field="4" count="1">
            <x v="237"/>
          </reference>
        </references>
      </pivotArea>
    </format>
    <format dxfId="7648">
      <pivotArea dataOnly="0" labelOnly="1" fieldPosition="0">
        <references count="2">
          <reference field="0" count="1" selected="0">
            <x v="161"/>
          </reference>
          <reference field="4" count="1">
            <x v="239"/>
          </reference>
        </references>
      </pivotArea>
    </format>
    <format dxfId="7647">
      <pivotArea dataOnly="0" labelOnly="1" fieldPosition="0">
        <references count="2">
          <reference field="0" count="1" selected="0">
            <x v="162"/>
          </reference>
          <reference field="4" count="1">
            <x v="169"/>
          </reference>
        </references>
      </pivotArea>
    </format>
    <format dxfId="7646">
      <pivotArea dataOnly="0" labelOnly="1" fieldPosition="0">
        <references count="2">
          <reference field="0" count="1" selected="0">
            <x v="163"/>
          </reference>
          <reference field="4" count="1">
            <x v="9"/>
          </reference>
        </references>
      </pivotArea>
    </format>
    <format dxfId="7645">
      <pivotArea dataOnly="0" labelOnly="1" fieldPosition="0">
        <references count="2">
          <reference field="0" count="1" selected="0">
            <x v="164"/>
          </reference>
          <reference field="4" count="1">
            <x v="15"/>
          </reference>
        </references>
      </pivotArea>
    </format>
    <format dxfId="7644">
      <pivotArea dataOnly="0" labelOnly="1" fieldPosition="0">
        <references count="2">
          <reference field="0" count="1" selected="0">
            <x v="165"/>
          </reference>
          <reference field="4" count="1">
            <x v="24"/>
          </reference>
        </references>
      </pivotArea>
    </format>
    <format dxfId="7643">
      <pivotArea dataOnly="0" labelOnly="1" fieldPosition="0">
        <references count="2">
          <reference field="0" count="1" selected="0">
            <x v="166"/>
          </reference>
          <reference field="4" count="1">
            <x v="26"/>
          </reference>
        </references>
      </pivotArea>
    </format>
    <format dxfId="7642">
      <pivotArea dataOnly="0" labelOnly="1" fieldPosition="0">
        <references count="2">
          <reference field="0" count="1" selected="0">
            <x v="167"/>
          </reference>
          <reference field="4" count="1">
            <x v="37"/>
          </reference>
        </references>
      </pivotArea>
    </format>
    <format dxfId="7641">
      <pivotArea dataOnly="0" labelOnly="1" fieldPosition="0">
        <references count="2">
          <reference field="0" count="1" selected="0">
            <x v="168"/>
          </reference>
          <reference field="4" count="1">
            <x v="38"/>
          </reference>
        </references>
      </pivotArea>
    </format>
    <format dxfId="7640">
      <pivotArea dataOnly="0" labelOnly="1" fieldPosition="0">
        <references count="2">
          <reference field="0" count="1" selected="0">
            <x v="169"/>
          </reference>
          <reference field="4" count="1">
            <x v="77"/>
          </reference>
        </references>
      </pivotArea>
    </format>
    <format dxfId="7639">
      <pivotArea dataOnly="0" labelOnly="1" fieldPosition="0">
        <references count="2">
          <reference field="0" count="1" selected="0">
            <x v="170"/>
          </reference>
          <reference field="4" count="1">
            <x v="96"/>
          </reference>
        </references>
      </pivotArea>
    </format>
    <format dxfId="7638">
      <pivotArea dataOnly="0" labelOnly="1" fieldPosition="0">
        <references count="2">
          <reference field="0" count="1" selected="0">
            <x v="172"/>
          </reference>
          <reference field="4" count="1">
            <x v="99"/>
          </reference>
        </references>
      </pivotArea>
    </format>
    <format dxfId="7637">
      <pivotArea dataOnly="0" labelOnly="1" fieldPosition="0">
        <references count="2">
          <reference field="0" count="1" selected="0">
            <x v="173"/>
          </reference>
          <reference field="4" count="1">
            <x v="101"/>
          </reference>
        </references>
      </pivotArea>
    </format>
    <format dxfId="7636">
      <pivotArea dataOnly="0" labelOnly="1" fieldPosition="0">
        <references count="2">
          <reference field="0" count="1" selected="0">
            <x v="175"/>
          </reference>
          <reference field="4" count="1">
            <x v="104"/>
          </reference>
        </references>
      </pivotArea>
    </format>
    <format dxfId="7635">
      <pivotArea dataOnly="0" labelOnly="1" fieldPosition="0">
        <references count="2">
          <reference field="0" count="1" selected="0">
            <x v="176"/>
          </reference>
          <reference field="4" count="1">
            <x v="106"/>
          </reference>
        </references>
      </pivotArea>
    </format>
    <format dxfId="7634">
      <pivotArea dataOnly="0" labelOnly="1" fieldPosition="0">
        <references count="2">
          <reference field="0" count="1" selected="0">
            <x v="177"/>
          </reference>
          <reference field="4" count="1">
            <x v="107"/>
          </reference>
        </references>
      </pivotArea>
    </format>
    <format dxfId="7633">
      <pivotArea dataOnly="0" labelOnly="1" fieldPosition="0">
        <references count="2">
          <reference field="0" count="1" selected="0">
            <x v="178"/>
          </reference>
          <reference field="4" count="1">
            <x v="112"/>
          </reference>
        </references>
      </pivotArea>
    </format>
    <format dxfId="7632">
      <pivotArea dataOnly="0" labelOnly="1" fieldPosition="0">
        <references count="2">
          <reference field="0" count="1" selected="0">
            <x v="179"/>
          </reference>
          <reference field="4" count="1">
            <x v="114"/>
          </reference>
        </references>
      </pivotArea>
    </format>
    <format dxfId="7631">
      <pivotArea dataOnly="0" labelOnly="1" fieldPosition="0">
        <references count="2">
          <reference field="0" count="1" selected="0">
            <x v="180"/>
          </reference>
          <reference field="4" count="1">
            <x v="124"/>
          </reference>
        </references>
      </pivotArea>
    </format>
    <format dxfId="7630">
      <pivotArea dataOnly="0" labelOnly="1" fieldPosition="0">
        <references count="2">
          <reference field="0" count="1" selected="0">
            <x v="182"/>
          </reference>
          <reference field="4" count="1">
            <x v="125"/>
          </reference>
        </references>
      </pivotArea>
    </format>
    <format dxfId="7629">
      <pivotArea dataOnly="0" labelOnly="1" fieldPosition="0">
        <references count="2">
          <reference field="0" count="1" selected="0">
            <x v="183"/>
          </reference>
          <reference field="4" count="1">
            <x v="126"/>
          </reference>
        </references>
      </pivotArea>
    </format>
    <format dxfId="7628">
      <pivotArea dataOnly="0" labelOnly="1" fieldPosition="0">
        <references count="2">
          <reference field="0" count="1" selected="0">
            <x v="185"/>
          </reference>
          <reference field="4" count="1">
            <x v="127"/>
          </reference>
        </references>
      </pivotArea>
    </format>
    <format dxfId="7627">
      <pivotArea dataOnly="0" labelOnly="1" fieldPosition="0">
        <references count="2">
          <reference field="0" count="1" selected="0">
            <x v="186"/>
          </reference>
          <reference field="4" count="1">
            <x v="136"/>
          </reference>
        </references>
      </pivotArea>
    </format>
    <format dxfId="7626">
      <pivotArea dataOnly="0" labelOnly="1" fieldPosition="0">
        <references count="2">
          <reference field="0" count="1" selected="0">
            <x v="187"/>
          </reference>
          <reference field="4" count="1">
            <x v="137"/>
          </reference>
        </references>
      </pivotArea>
    </format>
    <format dxfId="7625">
      <pivotArea dataOnly="0" labelOnly="1" fieldPosition="0">
        <references count="2">
          <reference field="0" count="1" selected="0">
            <x v="189"/>
          </reference>
          <reference field="4" count="1">
            <x v="138"/>
          </reference>
        </references>
      </pivotArea>
    </format>
    <format dxfId="7624">
      <pivotArea dataOnly="0" labelOnly="1" fieldPosition="0">
        <references count="2">
          <reference field="0" count="1" selected="0">
            <x v="190"/>
          </reference>
          <reference field="4" count="1">
            <x v="139"/>
          </reference>
        </references>
      </pivotArea>
    </format>
    <format dxfId="7623">
      <pivotArea dataOnly="0" labelOnly="1" fieldPosition="0">
        <references count="2">
          <reference field="0" count="1" selected="0">
            <x v="192"/>
          </reference>
          <reference field="4" count="1">
            <x v="140"/>
          </reference>
        </references>
      </pivotArea>
    </format>
    <format dxfId="7622">
      <pivotArea dataOnly="0" labelOnly="1" fieldPosition="0">
        <references count="2">
          <reference field="0" count="1" selected="0">
            <x v="193"/>
          </reference>
          <reference field="4" count="1">
            <x v="142"/>
          </reference>
        </references>
      </pivotArea>
    </format>
    <format dxfId="7621">
      <pivotArea dataOnly="0" labelOnly="1" fieldPosition="0">
        <references count="2">
          <reference field="0" count="1" selected="0">
            <x v="195"/>
          </reference>
          <reference field="4" count="1">
            <x v="143"/>
          </reference>
        </references>
      </pivotArea>
    </format>
    <format dxfId="7620">
      <pivotArea dataOnly="0" labelOnly="1" fieldPosition="0">
        <references count="2">
          <reference field="0" count="1" selected="0">
            <x v="197"/>
          </reference>
          <reference field="4" count="1">
            <x v="144"/>
          </reference>
        </references>
      </pivotArea>
    </format>
    <format dxfId="7619">
      <pivotArea dataOnly="0" labelOnly="1" fieldPosition="0">
        <references count="2">
          <reference field="0" count="1" selected="0">
            <x v="198"/>
          </reference>
          <reference field="4" count="1">
            <x v="145"/>
          </reference>
        </references>
      </pivotArea>
    </format>
    <format dxfId="7618">
      <pivotArea dataOnly="0" labelOnly="1" fieldPosition="0">
        <references count="2">
          <reference field="0" count="1" selected="0">
            <x v="200"/>
          </reference>
          <reference field="4" count="1">
            <x v="147"/>
          </reference>
        </references>
      </pivotArea>
    </format>
    <format dxfId="7617">
      <pivotArea dataOnly="0" labelOnly="1" fieldPosition="0">
        <references count="2">
          <reference field="0" count="1" selected="0">
            <x v="203"/>
          </reference>
          <reference field="4" count="1">
            <x v="148"/>
          </reference>
        </references>
      </pivotArea>
    </format>
    <format dxfId="7616">
      <pivotArea dataOnly="0" labelOnly="1" fieldPosition="0">
        <references count="2">
          <reference field="0" count="1" selected="0">
            <x v="205"/>
          </reference>
          <reference field="4" count="1">
            <x v="151"/>
          </reference>
        </references>
      </pivotArea>
    </format>
    <format dxfId="7615">
      <pivotArea dataOnly="0" labelOnly="1" fieldPosition="0">
        <references count="2">
          <reference field="0" count="1" selected="0">
            <x v="206"/>
          </reference>
          <reference field="4" count="1">
            <x v="153"/>
          </reference>
        </references>
      </pivotArea>
    </format>
    <format dxfId="7614">
      <pivotArea dataOnly="0" labelOnly="1" fieldPosition="0">
        <references count="2">
          <reference field="0" count="1" selected="0">
            <x v="207"/>
          </reference>
          <reference field="4" count="1">
            <x v="154"/>
          </reference>
        </references>
      </pivotArea>
    </format>
    <format dxfId="7613">
      <pivotArea dataOnly="0" labelOnly="1" fieldPosition="0">
        <references count="2">
          <reference field="0" count="1" selected="0">
            <x v="209"/>
          </reference>
          <reference field="4" count="1">
            <x v="155"/>
          </reference>
        </references>
      </pivotArea>
    </format>
    <format dxfId="7612">
      <pivotArea dataOnly="0" labelOnly="1" fieldPosition="0">
        <references count="2">
          <reference field="0" count="1" selected="0">
            <x v="212"/>
          </reference>
          <reference field="4" count="1">
            <x v="156"/>
          </reference>
        </references>
      </pivotArea>
    </format>
    <format dxfId="7611">
      <pivotArea dataOnly="0" labelOnly="1" fieldPosition="0">
        <references count="2">
          <reference field="0" count="1" selected="0">
            <x v="214"/>
          </reference>
          <reference field="4" count="1">
            <x v="157"/>
          </reference>
        </references>
      </pivotArea>
    </format>
    <format dxfId="7610">
      <pivotArea dataOnly="0" labelOnly="1" fieldPosition="0">
        <references count="2">
          <reference field="0" count="1" selected="0">
            <x v="215"/>
          </reference>
          <reference field="4" count="1">
            <x v="158"/>
          </reference>
        </references>
      </pivotArea>
    </format>
    <format dxfId="7609">
      <pivotArea dataOnly="0" labelOnly="1" fieldPosition="0">
        <references count="2">
          <reference field="0" count="1" selected="0">
            <x v="216"/>
          </reference>
          <reference field="4" count="1">
            <x v="159"/>
          </reference>
        </references>
      </pivotArea>
    </format>
    <format dxfId="7608">
      <pivotArea dataOnly="0" labelOnly="1" fieldPosition="0">
        <references count="2">
          <reference field="0" count="1" selected="0">
            <x v="218"/>
          </reference>
          <reference field="4" count="1">
            <x v="161"/>
          </reference>
        </references>
      </pivotArea>
    </format>
    <format dxfId="7607">
      <pivotArea dataOnly="0" labelOnly="1" fieldPosition="0">
        <references count="2">
          <reference field="0" count="1" selected="0">
            <x v="219"/>
          </reference>
          <reference field="4" count="1">
            <x v="162"/>
          </reference>
        </references>
      </pivotArea>
    </format>
    <format dxfId="7606">
      <pivotArea dataOnly="0" labelOnly="1" fieldPosition="0">
        <references count="2">
          <reference field="0" count="1" selected="0">
            <x v="221"/>
          </reference>
          <reference field="4" count="1">
            <x v="163"/>
          </reference>
        </references>
      </pivotArea>
    </format>
    <format dxfId="7605">
      <pivotArea dataOnly="0" labelOnly="1" fieldPosition="0">
        <references count="2">
          <reference field="0" count="1" selected="0">
            <x v="223"/>
          </reference>
          <reference field="4" count="1">
            <x v="165"/>
          </reference>
        </references>
      </pivotArea>
    </format>
    <format dxfId="7604">
      <pivotArea dataOnly="0" labelOnly="1" fieldPosition="0">
        <references count="2">
          <reference field="0" count="1" selected="0">
            <x v="225"/>
          </reference>
          <reference field="4" count="1">
            <x v="169"/>
          </reference>
        </references>
      </pivotArea>
    </format>
    <format dxfId="7603">
      <pivotArea dataOnly="0" labelOnly="1" fieldPosition="0">
        <references count="2">
          <reference field="0" count="1" selected="0">
            <x v="226"/>
          </reference>
          <reference field="4" count="1">
            <x v="170"/>
          </reference>
        </references>
      </pivotArea>
    </format>
    <format dxfId="7602">
      <pivotArea dataOnly="0" labelOnly="1" fieldPosition="0">
        <references count="2">
          <reference field="0" count="1" selected="0">
            <x v="227"/>
          </reference>
          <reference field="4" count="1">
            <x v="172"/>
          </reference>
        </references>
      </pivotArea>
    </format>
    <format dxfId="7601">
      <pivotArea dataOnly="0" labelOnly="1" fieldPosition="0">
        <references count="2">
          <reference field="0" count="1" selected="0">
            <x v="228"/>
          </reference>
          <reference field="4" count="1">
            <x v="173"/>
          </reference>
        </references>
      </pivotArea>
    </format>
    <format dxfId="7600">
      <pivotArea dataOnly="0" labelOnly="1" fieldPosition="0">
        <references count="2">
          <reference field="0" count="1" selected="0">
            <x v="231"/>
          </reference>
          <reference field="4" count="1">
            <x v="174"/>
          </reference>
        </references>
      </pivotArea>
    </format>
    <format dxfId="7599">
      <pivotArea dataOnly="0" labelOnly="1" fieldPosition="0">
        <references count="2">
          <reference field="0" count="1" selected="0">
            <x v="234"/>
          </reference>
          <reference field="4" count="1">
            <x v="175"/>
          </reference>
        </references>
      </pivotArea>
    </format>
    <format dxfId="7598">
      <pivotArea dataOnly="0" labelOnly="1" fieldPosition="0">
        <references count="2">
          <reference field="0" count="1" selected="0">
            <x v="238"/>
          </reference>
          <reference field="4" count="1">
            <x v="179"/>
          </reference>
        </references>
      </pivotArea>
    </format>
    <format dxfId="7597">
      <pivotArea dataOnly="0" labelOnly="1" fieldPosition="0">
        <references count="2">
          <reference field="0" count="1" selected="0">
            <x v="239"/>
          </reference>
          <reference field="4" count="1">
            <x v="181"/>
          </reference>
        </references>
      </pivotArea>
    </format>
    <format dxfId="7596">
      <pivotArea dataOnly="0" labelOnly="1" fieldPosition="0">
        <references count="2">
          <reference field="0" count="1" selected="0">
            <x v="241"/>
          </reference>
          <reference field="4" count="1">
            <x v="185"/>
          </reference>
        </references>
      </pivotArea>
    </format>
    <format dxfId="7595">
      <pivotArea dataOnly="0" labelOnly="1" fieldPosition="0">
        <references count="2">
          <reference field="0" count="1" selected="0">
            <x v="242"/>
          </reference>
          <reference field="4" count="1">
            <x v="186"/>
          </reference>
        </references>
      </pivotArea>
    </format>
    <format dxfId="7594">
      <pivotArea dataOnly="0" labelOnly="1" fieldPosition="0">
        <references count="2">
          <reference field="0" count="1" selected="0">
            <x v="243"/>
          </reference>
          <reference field="4" count="1">
            <x v="188"/>
          </reference>
        </references>
      </pivotArea>
    </format>
    <format dxfId="7593">
      <pivotArea dataOnly="0" labelOnly="1" fieldPosition="0">
        <references count="2">
          <reference field="0" count="1" selected="0">
            <x v="244"/>
          </reference>
          <reference field="4" count="1">
            <x v="190"/>
          </reference>
        </references>
      </pivotArea>
    </format>
    <format dxfId="7592">
      <pivotArea dataOnly="0" labelOnly="1" fieldPosition="0">
        <references count="2">
          <reference field="0" count="1" selected="0">
            <x v="245"/>
          </reference>
          <reference field="4" count="1">
            <x v="192"/>
          </reference>
        </references>
      </pivotArea>
    </format>
    <format dxfId="7591">
      <pivotArea dataOnly="0" labelOnly="1" fieldPosition="0">
        <references count="2">
          <reference field="0" count="1" selected="0">
            <x v="246"/>
          </reference>
          <reference field="4" count="1">
            <x v="194"/>
          </reference>
        </references>
      </pivotArea>
    </format>
    <format dxfId="7590">
      <pivotArea dataOnly="0" labelOnly="1" fieldPosition="0">
        <references count="2">
          <reference field="0" count="1" selected="0">
            <x v="248"/>
          </reference>
          <reference field="4" count="1">
            <x v="195"/>
          </reference>
        </references>
      </pivotArea>
    </format>
    <format dxfId="7589">
      <pivotArea dataOnly="0" labelOnly="1" fieldPosition="0">
        <references count="2">
          <reference field="0" count="1" selected="0">
            <x v="249"/>
          </reference>
          <reference field="4" count="1">
            <x v="199"/>
          </reference>
        </references>
      </pivotArea>
    </format>
    <format dxfId="7588">
      <pivotArea dataOnly="0" labelOnly="1" fieldPosition="0">
        <references count="2">
          <reference field="0" count="1" selected="0">
            <x v="250"/>
          </reference>
          <reference field="4" count="1">
            <x v="213"/>
          </reference>
        </references>
      </pivotArea>
    </format>
    <format dxfId="7587">
      <pivotArea dataOnly="0" labelOnly="1" fieldPosition="0">
        <references count="2">
          <reference field="0" count="1" selected="0">
            <x v="251"/>
          </reference>
          <reference field="4" count="1">
            <x v="216"/>
          </reference>
        </references>
      </pivotArea>
    </format>
    <format dxfId="7586">
      <pivotArea dataOnly="0" labelOnly="1" fieldPosition="0">
        <references count="2">
          <reference field="0" count="1" selected="0">
            <x v="252"/>
          </reference>
          <reference field="4" count="1">
            <x v="217"/>
          </reference>
        </references>
      </pivotArea>
    </format>
    <format dxfId="7585">
      <pivotArea dataOnly="0" labelOnly="1" fieldPosition="0">
        <references count="2">
          <reference field="0" count="1" selected="0">
            <x v="253"/>
          </reference>
          <reference field="4" count="1">
            <x v="221"/>
          </reference>
        </references>
      </pivotArea>
    </format>
    <format dxfId="7584">
      <pivotArea dataOnly="0" labelOnly="1" fieldPosition="0">
        <references count="2">
          <reference field="0" count="1" selected="0">
            <x v="254"/>
          </reference>
          <reference field="4" count="1">
            <x v="176"/>
          </reference>
        </references>
      </pivotArea>
    </format>
    <format dxfId="7583">
      <pivotArea dataOnly="0" labelOnly="1" fieldPosition="0">
        <references count="2">
          <reference field="0" count="1" selected="0">
            <x v="255"/>
          </reference>
          <reference field="4" count="1">
            <x v="6"/>
          </reference>
        </references>
      </pivotArea>
    </format>
    <format dxfId="7582">
      <pivotArea dataOnly="0" labelOnly="1" fieldPosition="0">
        <references count="2">
          <reference field="0" count="1" selected="0">
            <x v="256"/>
          </reference>
          <reference field="4" count="1">
            <x v="18"/>
          </reference>
        </references>
      </pivotArea>
    </format>
    <format dxfId="7581">
      <pivotArea dataOnly="0" labelOnly="1" fieldPosition="0">
        <references count="2">
          <reference field="0" count="1" selected="0">
            <x v="257"/>
          </reference>
          <reference field="4" count="1">
            <x v="47"/>
          </reference>
        </references>
      </pivotArea>
    </format>
    <format dxfId="7580">
      <pivotArea dataOnly="0" labelOnly="1" fieldPosition="0">
        <references count="2">
          <reference field="0" count="1" selected="0">
            <x v="258"/>
          </reference>
          <reference field="4" count="1">
            <x v="48"/>
          </reference>
        </references>
      </pivotArea>
    </format>
    <format dxfId="7579">
      <pivotArea dataOnly="0" labelOnly="1" fieldPosition="0">
        <references count="2">
          <reference field="0" count="1" selected="0">
            <x v="259"/>
          </reference>
          <reference field="4" count="1">
            <x v="55"/>
          </reference>
        </references>
      </pivotArea>
    </format>
    <format dxfId="7578">
      <pivotArea dataOnly="0" labelOnly="1" fieldPosition="0">
        <references count="2">
          <reference field="0" count="1" selected="0">
            <x v="260"/>
          </reference>
          <reference field="4" count="1">
            <x v="124"/>
          </reference>
        </references>
      </pivotArea>
    </format>
    <format dxfId="7577">
      <pivotArea dataOnly="0" labelOnly="1" fieldPosition="0">
        <references count="2">
          <reference field="0" count="1" selected="0">
            <x v="261"/>
          </reference>
          <reference field="4" count="1">
            <x v="132"/>
          </reference>
        </references>
      </pivotArea>
    </format>
    <format dxfId="7576">
      <pivotArea dataOnly="0" labelOnly="1" fieldPosition="0">
        <references count="2">
          <reference field="0" count="1" selected="0">
            <x v="262"/>
          </reference>
          <reference field="4" count="1">
            <x v="133"/>
          </reference>
        </references>
      </pivotArea>
    </format>
    <format dxfId="7575">
      <pivotArea dataOnly="0" labelOnly="1" fieldPosition="0">
        <references count="2">
          <reference field="0" count="1" selected="0">
            <x v="263"/>
          </reference>
          <reference field="4" count="1">
            <x v="120"/>
          </reference>
        </references>
      </pivotArea>
    </format>
    <format dxfId="7574">
      <pivotArea dataOnly="0" labelOnly="1" fieldPosition="0">
        <references count="2">
          <reference field="0" count="1" selected="0">
            <x v="264"/>
          </reference>
          <reference field="4" count="1">
            <x v="84"/>
          </reference>
        </references>
      </pivotArea>
    </format>
    <format dxfId="7573">
      <pivotArea dataOnly="0" labelOnly="1" fieldPosition="0">
        <references count="2">
          <reference field="0" count="1" selected="0">
            <x v="266"/>
          </reference>
          <reference field="4" count="1">
            <x v="90"/>
          </reference>
        </references>
      </pivotArea>
    </format>
    <format dxfId="7572">
      <pivotArea dataOnly="0" labelOnly="1" fieldPosition="0">
        <references count="2">
          <reference field="0" count="1" selected="0">
            <x v="267"/>
          </reference>
          <reference field="4" count="1">
            <x v="91"/>
          </reference>
        </references>
      </pivotArea>
    </format>
    <format dxfId="7571">
      <pivotArea dataOnly="0" labelOnly="1" fieldPosition="0">
        <references count="2">
          <reference field="0" count="1" selected="0">
            <x v="268"/>
          </reference>
          <reference field="4" count="1">
            <x v="92"/>
          </reference>
        </references>
      </pivotArea>
    </format>
    <format dxfId="7570">
      <pivotArea dataOnly="0" labelOnly="1" fieldPosition="0">
        <references count="2">
          <reference field="0" count="1" selected="0">
            <x v="269"/>
          </reference>
          <reference field="4" count="1">
            <x v="93"/>
          </reference>
        </references>
      </pivotArea>
    </format>
    <format dxfId="7569">
      <pivotArea dataOnly="0" labelOnly="1" fieldPosition="0">
        <references count="2">
          <reference field="0" count="1" selected="0">
            <x v="270"/>
          </reference>
          <reference field="4" count="1">
            <x v="135"/>
          </reference>
        </references>
      </pivotArea>
    </format>
    <format dxfId="7568">
      <pivotArea dataOnly="0" labelOnly="1" fieldPosition="0">
        <references count="2">
          <reference field="0" count="1" selected="0">
            <x v="271"/>
          </reference>
          <reference field="4" count="1">
            <x v="23"/>
          </reference>
        </references>
      </pivotArea>
    </format>
    <format dxfId="7567">
      <pivotArea dataOnly="0" labelOnly="1" fieldPosition="0">
        <references count="2">
          <reference field="0" count="1" selected="0">
            <x v="272"/>
          </reference>
          <reference field="4" count="1">
            <x v="44"/>
          </reference>
        </references>
      </pivotArea>
    </format>
    <format dxfId="7566">
      <pivotArea dataOnly="0" labelOnly="1" fieldPosition="0">
        <references count="2">
          <reference field="0" count="1" selected="0">
            <x v="273"/>
          </reference>
          <reference field="4" count="1">
            <x v="56"/>
          </reference>
        </references>
      </pivotArea>
    </format>
    <format dxfId="7565">
      <pivotArea dataOnly="0" labelOnly="1" fieldPosition="0">
        <references count="2">
          <reference field="0" count="1" selected="0">
            <x v="274"/>
          </reference>
          <reference field="4" count="1">
            <x v="57"/>
          </reference>
        </references>
      </pivotArea>
    </format>
    <format dxfId="7564">
      <pivotArea dataOnly="0" labelOnly="1" fieldPosition="0">
        <references count="2">
          <reference field="0" count="1" selected="0">
            <x v="275"/>
          </reference>
          <reference field="4" count="1">
            <x v="58"/>
          </reference>
        </references>
      </pivotArea>
    </format>
    <format dxfId="7563">
      <pivotArea dataOnly="0" labelOnly="1" fieldPosition="0">
        <references count="2">
          <reference field="0" count="1" selected="0">
            <x v="276"/>
          </reference>
          <reference field="4" count="1">
            <x v="59"/>
          </reference>
        </references>
      </pivotArea>
    </format>
    <format dxfId="7562">
      <pivotArea dataOnly="0" labelOnly="1" fieldPosition="0">
        <references count="2">
          <reference field="0" count="1" selected="0">
            <x v="277"/>
          </reference>
          <reference field="4" count="1">
            <x v="62"/>
          </reference>
        </references>
      </pivotArea>
    </format>
    <format dxfId="7561">
      <pivotArea dataOnly="0" labelOnly="1" fieldPosition="0">
        <references count="2">
          <reference field="0" count="1" selected="0">
            <x v="278"/>
          </reference>
          <reference field="4" count="1">
            <x v="63"/>
          </reference>
        </references>
      </pivotArea>
    </format>
    <format dxfId="7560">
      <pivotArea dataOnly="0" labelOnly="1" fieldPosition="0">
        <references count="2">
          <reference field="0" count="1" selected="0">
            <x v="279"/>
          </reference>
          <reference field="4" count="1">
            <x v="64"/>
          </reference>
        </references>
      </pivotArea>
    </format>
    <format dxfId="7559">
      <pivotArea dataOnly="0" labelOnly="1" fieldPosition="0">
        <references count="2">
          <reference field="0" count="1" selected="0">
            <x v="280"/>
          </reference>
          <reference field="4" count="1">
            <x v="70"/>
          </reference>
        </references>
      </pivotArea>
    </format>
    <format dxfId="7558">
      <pivotArea dataOnly="0" labelOnly="1" fieldPosition="0">
        <references count="2">
          <reference field="0" count="1" selected="0">
            <x v="281"/>
          </reference>
          <reference field="4" count="1">
            <x v="71"/>
          </reference>
        </references>
      </pivotArea>
    </format>
    <format dxfId="7557">
      <pivotArea dataOnly="0" labelOnly="1" fieldPosition="0">
        <references count="2">
          <reference field="0" count="1" selected="0">
            <x v="282"/>
          </reference>
          <reference field="4" count="1">
            <x v="72"/>
          </reference>
        </references>
      </pivotArea>
    </format>
    <format dxfId="7556">
      <pivotArea dataOnly="0" labelOnly="1" fieldPosition="0">
        <references count="2">
          <reference field="0" count="1" selected="0">
            <x v="283"/>
          </reference>
          <reference field="4" count="1">
            <x v="73"/>
          </reference>
        </references>
      </pivotArea>
    </format>
    <format dxfId="7555">
      <pivotArea dataOnly="0" labelOnly="1" fieldPosition="0">
        <references count="2">
          <reference field="0" count="1" selected="0">
            <x v="284"/>
          </reference>
          <reference field="4" count="1">
            <x v="74"/>
          </reference>
        </references>
      </pivotArea>
    </format>
    <format dxfId="7554">
      <pivotArea dataOnly="0" labelOnly="1" fieldPosition="0">
        <references count="2">
          <reference field="0" count="1" selected="0">
            <x v="285"/>
          </reference>
          <reference field="4" count="1">
            <x v="75"/>
          </reference>
        </references>
      </pivotArea>
    </format>
    <format dxfId="7553">
      <pivotArea dataOnly="0" labelOnly="1" fieldPosition="0">
        <references count="2">
          <reference field="0" count="1" selected="0">
            <x v="286"/>
          </reference>
          <reference field="4" count="1">
            <x v="78"/>
          </reference>
        </references>
      </pivotArea>
    </format>
    <format dxfId="7552">
      <pivotArea dataOnly="0" labelOnly="1" fieldPosition="0">
        <references count="2">
          <reference field="0" count="1" selected="0">
            <x v="287"/>
          </reference>
          <reference field="4" count="1">
            <x v="84"/>
          </reference>
        </references>
      </pivotArea>
    </format>
    <format dxfId="7551">
      <pivotArea dataOnly="0" labelOnly="1" fieldPosition="0">
        <references count="2">
          <reference field="0" count="1" selected="0">
            <x v="288"/>
          </reference>
          <reference field="4" count="1">
            <x v="86"/>
          </reference>
        </references>
      </pivotArea>
    </format>
    <format dxfId="7550">
      <pivotArea dataOnly="0" labelOnly="1" fieldPosition="0">
        <references count="2">
          <reference field="0" count="1" selected="0">
            <x v="290"/>
          </reference>
          <reference field="4" count="1">
            <x v="87"/>
          </reference>
        </references>
      </pivotArea>
    </format>
    <format dxfId="7549">
      <pivotArea dataOnly="0" labelOnly="1" fieldPosition="0">
        <references count="2">
          <reference field="0" count="1" selected="0">
            <x v="291"/>
          </reference>
          <reference field="4" count="1">
            <x v="88"/>
          </reference>
        </references>
      </pivotArea>
    </format>
    <format dxfId="7548">
      <pivotArea dataOnly="0" labelOnly="1" fieldPosition="0">
        <references count="2">
          <reference field="0" count="1" selected="0">
            <x v="293"/>
          </reference>
          <reference field="4" count="1">
            <x v="89"/>
          </reference>
        </references>
      </pivotArea>
    </format>
    <format dxfId="7547">
      <pivotArea dataOnly="0" labelOnly="1" fieldPosition="0">
        <references count="2">
          <reference field="0" count="1" selected="0">
            <x v="294"/>
          </reference>
          <reference field="4" count="1">
            <x v="94"/>
          </reference>
        </references>
      </pivotArea>
    </format>
    <format dxfId="7546">
      <pivotArea dataOnly="0" labelOnly="1" fieldPosition="0">
        <references count="2">
          <reference field="0" count="1" selected="0">
            <x v="295"/>
          </reference>
          <reference field="4" count="1">
            <x v="95"/>
          </reference>
        </references>
      </pivotArea>
    </format>
    <format dxfId="7545">
      <pivotArea dataOnly="0" labelOnly="1" fieldPosition="0">
        <references count="2">
          <reference field="0" count="1" selected="0">
            <x v="296"/>
          </reference>
          <reference field="4" count="1">
            <x v="101"/>
          </reference>
        </references>
      </pivotArea>
    </format>
    <format dxfId="7544">
      <pivotArea dataOnly="0" labelOnly="1" fieldPosition="0">
        <references count="2">
          <reference field="0" count="1" selected="0">
            <x v="297"/>
          </reference>
          <reference field="4" count="1">
            <x v="102"/>
          </reference>
        </references>
      </pivotArea>
    </format>
    <format dxfId="7543">
      <pivotArea dataOnly="0" labelOnly="1" fieldPosition="0">
        <references count="2">
          <reference field="0" count="1" selected="0">
            <x v="298"/>
          </reference>
          <reference field="4" count="1">
            <x v="105"/>
          </reference>
        </references>
      </pivotArea>
    </format>
    <format dxfId="7542">
      <pivotArea dataOnly="0" labelOnly="1" fieldPosition="0">
        <references count="2">
          <reference field="0" count="1" selected="0">
            <x v="299"/>
          </reference>
          <reference field="4" count="1">
            <x v="109"/>
          </reference>
        </references>
      </pivotArea>
    </format>
    <format dxfId="7541">
      <pivotArea dataOnly="0" labelOnly="1" fieldPosition="0">
        <references count="2">
          <reference field="0" count="1" selected="0">
            <x v="300"/>
          </reference>
          <reference field="4" count="1">
            <x v="111"/>
          </reference>
        </references>
      </pivotArea>
    </format>
    <format dxfId="7540">
      <pivotArea dataOnly="0" labelOnly="1" fieldPosition="0">
        <references count="2">
          <reference field="0" count="1" selected="0">
            <x v="301"/>
          </reference>
          <reference field="4" count="1">
            <x v="114"/>
          </reference>
        </references>
      </pivotArea>
    </format>
    <format dxfId="7539">
      <pivotArea dataOnly="0" labelOnly="1" fieldPosition="0">
        <references count="2">
          <reference field="0" count="1" selected="0">
            <x v="302"/>
          </reference>
          <reference field="4" count="1">
            <x v="115"/>
          </reference>
        </references>
      </pivotArea>
    </format>
    <format dxfId="7538">
      <pivotArea dataOnly="0" labelOnly="1" fieldPosition="0">
        <references count="2">
          <reference field="0" count="1" selected="0">
            <x v="303"/>
          </reference>
          <reference field="4" count="1">
            <x v="116"/>
          </reference>
        </references>
      </pivotArea>
    </format>
    <format dxfId="7537">
      <pivotArea dataOnly="0" labelOnly="1" fieldPosition="0">
        <references count="2">
          <reference field="0" count="1" selected="0">
            <x v="304"/>
          </reference>
          <reference field="4" count="1">
            <x v="117"/>
          </reference>
        </references>
      </pivotArea>
    </format>
    <format dxfId="7536">
      <pivotArea dataOnly="0" labelOnly="1" fieldPosition="0">
        <references count="2">
          <reference field="0" count="1" selected="0">
            <x v="305"/>
          </reference>
          <reference field="4" count="1">
            <x v="118"/>
          </reference>
        </references>
      </pivotArea>
    </format>
    <format dxfId="7535">
      <pivotArea dataOnly="0" labelOnly="1" fieldPosition="0">
        <references count="2">
          <reference field="0" count="1" selected="0">
            <x v="307"/>
          </reference>
          <reference field="4" count="1">
            <x v="122"/>
          </reference>
        </references>
      </pivotArea>
    </format>
    <format dxfId="7534">
      <pivotArea dataOnly="0" labelOnly="1" fieldPosition="0">
        <references count="2">
          <reference field="0" count="1" selected="0">
            <x v="308"/>
          </reference>
          <reference field="4" count="1">
            <x v="127"/>
          </reference>
        </references>
      </pivotArea>
    </format>
    <format dxfId="7533">
      <pivotArea dataOnly="0" labelOnly="1" fieldPosition="0">
        <references count="2">
          <reference field="0" count="1" selected="0">
            <x v="310"/>
          </reference>
          <reference field="4" count="1">
            <x v="128"/>
          </reference>
        </references>
      </pivotArea>
    </format>
    <format dxfId="7532">
      <pivotArea dataOnly="0" labelOnly="1" fieldPosition="0">
        <references count="2">
          <reference field="0" count="1" selected="0">
            <x v="311"/>
          </reference>
          <reference field="4" count="1">
            <x v="129"/>
          </reference>
        </references>
      </pivotArea>
    </format>
    <format dxfId="7531">
      <pivotArea dataOnly="0" labelOnly="1" fieldPosition="0">
        <references count="2">
          <reference field="0" count="1" selected="0">
            <x v="313"/>
          </reference>
          <reference field="4" count="1">
            <x v="131"/>
          </reference>
        </references>
      </pivotArea>
    </format>
    <format dxfId="7530">
      <pivotArea dataOnly="0" labelOnly="1" fieldPosition="0">
        <references count="2">
          <reference field="0" count="1" selected="0">
            <x v="314"/>
          </reference>
          <reference field="4" count="1">
            <x v="132"/>
          </reference>
        </references>
      </pivotArea>
    </format>
    <format dxfId="7529">
      <pivotArea dataOnly="0" labelOnly="1" fieldPosition="0">
        <references count="2">
          <reference field="0" count="1" selected="0">
            <x v="315"/>
          </reference>
          <reference field="4" count="1">
            <x v="133"/>
          </reference>
        </references>
      </pivotArea>
    </format>
    <format dxfId="7528">
      <pivotArea dataOnly="0" labelOnly="1" fieldPosition="0">
        <references count="2">
          <reference field="0" count="1" selected="0">
            <x v="317"/>
          </reference>
          <reference field="4" count="1">
            <x v="134"/>
          </reference>
        </references>
      </pivotArea>
    </format>
    <format dxfId="7527">
      <pivotArea dataOnly="0" labelOnly="1" fieldPosition="0">
        <references count="2">
          <reference field="0" count="1" selected="0">
            <x v="319"/>
          </reference>
          <reference field="4" count="1">
            <x v="136"/>
          </reference>
        </references>
      </pivotArea>
    </format>
    <format dxfId="7526">
      <pivotArea dataOnly="0" labelOnly="1" fieldPosition="0">
        <references count="2">
          <reference field="0" count="1" selected="0">
            <x v="320"/>
          </reference>
          <reference field="4" count="1">
            <x v="137"/>
          </reference>
        </references>
      </pivotArea>
    </format>
    <format dxfId="7525">
      <pivotArea dataOnly="0" labelOnly="1" fieldPosition="0">
        <references count="2">
          <reference field="0" count="1" selected="0">
            <x v="321"/>
          </reference>
          <reference field="4" count="1">
            <x v="138"/>
          </reference>
        </references>
      </pivotArea>
    </format>
    <format dxfId="7524">
      <pivotArea dataOnly="0" labelOnly="1" fieldPosition="0">
        <references count="2">
          <reference field="0" count="1" selected="0">
            <x v="322"/>
          </reference>
          <reference field="4" count="1">
            <x v="139"/>
          </reference>
        </references>
      </pivotArea>
    </format>
    <format dxfId="7523">
      <pivotArea dataOnly="0" labelOnly="1" fieldPosition="0">
        <references count="2">
          <reference field="0" count="1" selected="0">
            <x v="323"/>
          </reference>
          <reference field="4" count="1">
            <x v="140"/>
          </reference>
        </references>
      </pivotArea>
    </format>
    <format dxfId="7522">
      <pivotArea dataOnly="0" labelOnly="1" fieldPosition="0">
        <references count="2">
          <reference field="0" count="1" selected="0">
            <x v="324"/>
          </reference>
          <reference field="4" count="1">
            <x v="141"/>
          </reference>
        </references>
      </pivotArea>
    </format>
    <format dxfId="7521">
      <pivotArea dataOnly="0" labelOnly="1" fieldPosition="0">
        <references count="2">
          <reference field="0" count="1" selected="0">
            <x v="325"/>
          </reference>
          <reference field="4" count="1">
            <x v="142"/>
          </reference>
        </references>
      </pivotArea>
    </format>
    <format dxfId="7520">
      <pivotArea dataOnly="0" labelOnly="1" fieldPosition="0">
        <references count="2">
          <reference field="0" count="1" selected="0">
            <x v="326"/>
          </reference>
          <reference field="4" count="1">
            <x v="144"/>
          </reference>
        </references>
      </pivotArea>
    </format>
    <format dxfId="7519">
      <pivotArea dataOnly="0" labelOnly="1" fieldPosition="0">
        <references count="2">
          <reference field="0" count="1" selected="0">
            <x v="327"/>
          </reference>
          <reference field="4" count="1">
            <x v="145"/>
          </reference>
        </references>
      </pivotArea>
    </format>
    <format dxfId="7518">
      <pivotArea dataOnly="0" labelOnly="1" fieldPosition="0">
        <references count="2">
          <reference field="0" count="1" selected="0">
            <x v="328"/>
          </reference>
          <reference field="4" count="1">
            <x v="147"/>
          </reference>
        </references>
      </pivotArea>
    </format>
    <format dxfId="7517">
      <pivotArea dataOnly="0" labelOnly="1" fieldPosition="0">
        <references count="2">
          <reference field="0" count="1" selected="0">
            <x v="329"/>
          </reference>
          <reference field="4" count="1">
            <x v="149"/>
          </reference>
        </references>
      </pivotArea>
    </format>
    <format dxfId="7516">
      <pivotArea dataOnly="0" labelOnly="1" fieldPosition="0">
        <references count="2">
          <reference field="0" count="1" selected="0">
            <x v="330"/>
          </reference>
          <reference field="4" count="1">
            <x v="152"/>
          </reference>
        </references>
      </pivotArea>
    </format>
    <format dxfId="7515">
      <pivotArea dataOnly="0" labelOnly="1" fieldPosition="0">
        <references count="2">
          <reference field="0" count="1" selected="0">
            <x v="331"/>
          </reference>
          <reference field="4" count="1">
            <x v="156"/>
          </reference>
        </references>
      </pivotArea>
    </format>
    <format dxfId="7514">
      <pivotArea dataOnly="0" labelOnly="1" fieldPosition="0">
        <references count="2">
          <reference field="0" count="1" selected="0">
            <x v="332"/>
          </reference>
          <reference field="4" count="1">
            <x v="161"/>
          </reference>
        </references>
      </pivotArea>
    </format>
    <format dxfId="7513">
      <pivotArea dataOnly="0" labelOnly="1" fieldPosition="0">
        <references count="2">
          <reference field="0" count="1" selected="0">
            <x v="333"/>
          </reference>
          <reference field="4" count="1">
            <x v="162"/>
          </reference>
        </references>
      </pivotArea>
    </format>
    <format dxfId="7512">
      <pivotArea dataOnly="0" labelOnly="1" fieldPosition="0">
        <references count="2">
          <reference field="0" count="1" selected="0">
            <x v="334"/>
          </reference>
          <reference field="4" count="1">
            <x v="90"/>
          </reference>
        </references>
      </pivotArea>
    </format>
    <format dxfId="7511">
      <pivotArea dataOnly="0" labelOnly="1" fieldPosition="0">
        <references count="2">
          <reference field="0" count="1" selected="0">
            <x v="336"/>
          </reference>
          <reference field="4" count="1">
            <x v="157"/>
          </reference>
        </references>
      </pivotArea>
    </format>
    <format dxfId="7510">
      <pivotArea dataOnly="0" labelOnly="1" fieldPosition="0">
        <references count="2">
          <reference field="0" count="1" selected="0">
            <x v="337"/>
          </reference>
          <reference field="4" count="1">
            <x v="165"/>
          </reference>
        </references>
      </pivotArea>
    </format>
    <format dxfId="7509">
      <pivotArea dataOnly="0" labelOnly="1" fieldPosition="0">
        <references count="2">
          <reference field="0" count="1" selected="0">
            <x v="338"/>
          </reference>
          <reference field="4" count="1">
            <x v="166"/>
          </reference>
        </references>
      </pivotArea>
    </format>
    <format dxfId="7508">
      <pivotArea dataOnly="0" labelOnly="1" fieldPosition="0">
        <references count="2">
          <reference field="0" count="1" selected="0">
            <x v="339"/>
          </reference>
          <reference field="4" count="1">
            <x v="167"/>
          </reference>
        </references>
      </pivotArea>
    </format>
    <format dxfId="7507">
      <pivotArea dataOnly="0" labelOnly="1" fieldPosition="0">
        <references count="2">
          <reference field="0" count="1" selected="0">
            <x v="340"/>
          </reference>
          <reference field="4" count="1">
            <x v="189"/>
          </reference>
        </references>
      </pivotArea>
    </format>
    <format dxfId="7506">
      <pivotArea dataOnly="0" labelOnly="1" fieldPosition="0">
        <references count="2">
          <reference field="0" count="1" selected="0">
            <x v="342"/>
          </reference>
          <reference field="4" count="1">
            <x v="190"/>
          </reference>
        </references>
      </pivotArea>
    </format>
    <format dxfId="7505">
      <pivotArea dataOnly="0" labelOnly="1" fieldPosition="0">
        <references count="2">
          <reference field="0" count="1" selected="0">
            <x v="344"/>
          </reference>
          <reference field="4" count="1">
            <x v="192"/>
          </reference>
        </references>
      </pivotArea>
    </format>
    <format dxfId="7504">
      <pivotArea dataOnly="0" labelOnly="1" fieldPosition="0">
        <references count="2">
          <reference field="0" count="1" selected="0">
            <x v="345"/>
          </reference>
          <reference field="4" count="1">
            <x v="193"/>
          </reference>
        </references>
      </pivotArea>
    </format>
    <format dxfId="7503">
      <pivotArea dataOnly="0" labelOnly="1" fieldPosition="0">
        <references count="2">
          <reference field="0" count="1" selected="0">
            <x v="346"/>
          </reference>
          <reference field="4" count="1">
            <x v="201"/>
          </reference>
        </references>
      </pivotArea>
    </format>
    <format dxfId="7502">
      <pivotArea dataOnly="0" labelOnly="1" fieldPosition="0">
        <references count="2">
          <reference field="0" count="1" selected="0">
            <x v="347"/>
          </reference>
          <reference field="4" count="1">
            <x v="164"/>
          </reference>
        </references>
      </pivotArea>
    </format>
    <format dxfId="7501">
      <pivotArea dataOnly="0" labelOnly="1" fieldPosition="0">
        <references count="2">
          <reference field="0" count="1" selected="0">
            <x v="348"/>
          </reference>
          <reference field="4" count="1">
            <x v="172"/>
          </reference>
        </references>
      </pivotArea>
    </format>
    <format dxfId="7500">
      <pivotArea dataOnly="0" labelOnly="1" fieldPosition="0">
        <references count="2">
          <reference field="0" count="1" selected="0">
            <x v="349"/>
          </reference>
          <reference field="4" count="1">
            <x v="180"/>
          </reference>
        </references>
      </pivotArea>
    </format>
    <format dxfId="7499">
      <pivotArea dataOnly="0" labelOnly="1" fieldPosition="0">
        <references count="2">
          <reference field="0" count="1" selected="0">
            <x v="350"/>
          </reference>
          <reference field="4" count="1">
            <x v="181"/>
          </reference>
        </references>
      </pivotArea>
    </format>
    <format dxfId="7498">
      <pivotArea dataOnly="0" labelOnly="1" fieldPosition="0">
        <references count="2">
          <reference field="0" count="1" selected="0">
            <x v="351"/>
          </reference>
          <reference field="4" count="1">
            <x v="182"/>
          </reference>
        </references>
      </pivotArea>
    </format>
    <format dxfId="7497">
      <pivotArea dataOnly="0" labelOnly="1" fieldPosition="0">
        <references count="2">
          <reference field="0" count="1" selected="0">
            <x v="352"/>
          </reference>
          <reference field="4" count="1">
            <x v="190"/>
          </reference>
        </references>
      </pivotArea>
    </format>
    <format dxfId="7496">
      <pivotArea dataOnly="0" labelOnly="1" fieldPosition="0">
        <references count="2">
          <reference field="0" count="1" selected="0">
            <x v="353"/>
          </reference>
          <reference field="4" count="1">
            <x v="180"/>
          </reference>
        </references>
      </pivotArea>
    </format>
    <format dxfId="7495">
      <pivotArea dataOnly="0" labelOnly="1" fieldPosition="0">
        <references count="2">
          <reference field="0" count="1" selected="0">
            <x v="354"/>
          </reference>
          <reference field="4" count="1">
            <x v="178"/>
          </reference>
        </references>
      </pivotArea>
    </format>
    <format dxfId="7494">
      <pivotArea dataOnly="0" labelOnly="1" fieldPosition="0">
        <references count="2">
          <reference field="0" count="1" selected="0">
            <x v="356"/>
          </reference>
          <reference field="4" count="1">
            <x v="179"/>
          </reference>
        </references>
      </pivotArea>
    </format>
    <format dxfId="7493">
      <pivotArea dataOnly="0" labelOnly="1" fieldPosition="0">
        <references count="2">
          <reference field="0" count="1" selected="0">
            <x v="358"/>
          </reference>
          <reference field="4" count="1">
            <x v="180"/>
          </reference>
        </references>
      </pivotArea>
    </format>
    <format dxfId="7492">
      <pivotArea dataOnly="0" labelOnly="1" fieldPosition="0">
        <references count="2">
          <reference field="0" count="1" selected="0">
            <x v="359"/>
          </reference>
          <reference field="4" count="1">
            <x v="181"/>
          </reference>
        </references>
      </pivotArea>
    </format>
    <format dxfId="7491">
      <pivotArea dataOnly="0" labelOnly="1" fieldPosition="0">
        <references count="2">
          <reference field="0" count="1" selected="0">
            <x v="360"/>
          </reference>
          <reference field="4" count="1">
            <x v="182"/>
          </reference>
        </references>
      </pivotArea>
    </format>
    <format dxfId="7490">
      <pivotArea dataOnly="0" labelOnly="1" fieldPosition="0">
        <references count="2">
          <reference field="0" count="1" selected="0">
            <x v="361"/>
          </reference>
          <reference field="4" count="1">
            <x v="195"/>
          </reference>
        </references>
      </pivotArea>
    </format>
    <format dxfId="7489">
      <pivotArea dataOnly="0" labelOnly="1" fieldPosition="0">
        <references count="2">
          <reference field="0" count="1" selected="0">
            <x v="362"/>
          </reference>
          <reference field="4" count="1">
            <x v="199"/>
          </reference>
        </references>
      </pivotArea>
    </format>
    <format dxfId="7488">
      <pivotArea dataOnly="0" labelOnly="1" fieldPosition="0">
        <references count="2">
          <reference field="0" count="1" selected="0">
            <x v="363"/>
          </reference>
          <reference field="4" count="1">
            <x v="209"/>
          </reference>
        </references>
      </pivotArea>
    </format>
    <format dxfId="7487">
      <pivotArea dataOnly="0" labelOnly="1" fieldPosition="0">
        <references count="2">
          <reference field="0" count="1" selected="0">
            <x v="364"/>
          </reference>
          <reference field="4" count="1">
            <x v="212"/>
          </reference>
        </references>
      </pivotArea>
    </format>
    <format dxfId="7486">
      <pivotArea dataOnly="0" labelOnly="1" fieldPosition="0">
        <references count="2">
          <reference field="0" count="1" selected="0">
            <x v="365"/>
          </reference>
          <reference field="4" count="1">
            <x v="222"/>
          </reference>
        </references>
      </pivotArea>
    </format>
    <format dxfId="7485">
      <pivotArea dataOnly="0" labelOnly="1" fieldPosition="0">
        <references count="2">
          <reference field="0" count="1" selected="0">
            <x v="366"/>
          </reference>
          <reference field="4" count="1">
            <x v="223"/>
          </reference>
        </references>
      </pivotArea>
    </format>
    <format dxfId="7484">
      <pivotArea dataOnly="0" labelOnly="1" fieldPosition="0">
        <references count="2">
          <reference field="0" count="1" selected="0">
            <x v="367"/>
          </reference>
          <reference field="4" count="1">
            <x v="224"/>
          </reference>
        </references>
      </pivotArea>
    </format>
    <format dxfId="7483">
      <pivotArea dataOnly="0" labelOnly="1" fieldPosition="0">
        <references count="2">
          <reference field="0" count="1" selected="0">
            <x v="368"/>
          </reference>
          <reference field="4" count="1">
            <x v="86"/>
          </reference>
        </references>
      </pivotArea>
    </format>
    <format dxfId="7482">
      <pivotArea dataOnly="0" labelOnly="1" fieldPosition="0">
        <references count="2">
          <reference field="0" count="1" selected="0">
            <x v="369"/>
          </reference>
          <reference field="4" count="1">
            <x v="22"/>
          </reference>
        </references>
      </pivotArea>
    </format>
    <format dxfId="7481">
      <pivotArea dataOnly="0" labelOnly="1" fieldPosition="0">
        <references count="2">
          <reference field="0" count="1" selected="0">
            <x v="370"/>
          </reference>
          <reference field="4" count="1">
            <x v="84"/>
          </reference>
        </references>
      </pivotArea>
    </format>
    <format dxfId="7480">
      <pivotArea dataOnly="0" labelOnly="1" fieldPosition="0">
        <references count="2">
          <reference field="0" count="1" selected="0">
            <x v="371"/>
          </reference>
          <reference field="4" count="1">
            <x v="85"/>
          </reference>
        </references>
      </pivotArea>
    </format>
    <format dxfId="7479">
      <pivotArea dataOnly="0" labelOnly="1" fieldPosition="0">
        <references count="2">
          <reference field="0" count="1" selected="0">
            <x v="372"/>
          </reference>
          <reference field="4" count="1">
            <x v="123"/>
          </reference>
        </references>
      </pivotArea>
    </format>
    <format dxfId="7478">
      <pivotArea dataOnly="0" labelOnly="1" fieldPosition="0">
        <references count="2">
          <reference field="0" count="1" selected="0">
            <x v="373"/>
          </reference>
          <reference field="4" count="1">
            <x v="155"/>
          </reference>
        </references>
      </pivotArea>
    </format>
    <format dxfId="7477">
      <pivotArea dataOnly="0" labelOnly="1" fieldPosition="0">
        <references count="2">
          <reference field="0" count="1" selected="0">
            <x v="374"/>
          </reference>
          <reference field="4" count="1">
            <x v="156"/>
          </reference>
        </references>
      </pivotArea>
    </format>
    <format dxfId="7476">
      <pivotArea dataOnly="0" labelOnly="1" fieldPosition="0">
        <references count="2">
          <reference field="0" count="1" selected="0">
            <x v="375"/>
          </reference>
          <reference field="4" count="1">
            <x v="157"/>
          </reference>
        </references>
      </pivotArea>
    </format>
    <format dxfId="7475">
      <pivotArea dataOnly="0" labelOnly="1" fieldPosition="0">
        <references count="2">
          <reference field="0" count="1" selected="0">
            <x v="376"/>
          </reference>
          <reference field="4" count="1">
            <x v="160"/>
          </reference>
        </references>
      </pivotArea>
    </format>
    <format dxfId="7474">
      <pivotArea dataOnly="0" labelOnly="1" fieldPosition="0">
        <references count="2">
          <reference field="0" count="1" selected="0">
            <x v="377"/>
          </reference>
          <reference field="4" count="1">
            <x v="161"/>
          </reference>
        </references>
      </pivotArea>
    </format>
    <format dxfId="7473">
      <pivotArea dataOnly="0" labelOnly="1" fieldPosition="0">
        <references count="2">
          <reference field="0" count="1" selected="0">
            <x v="378"/>
          </reference>
          <reference field="4" count="1">
            <x v="162"/>
          </reference>
        </references>
      </pivotArea>
    </format>
    <format dxfId="7472">
      <pivotArea dataOnly="0" labelOnly="1" fieldPosition="0">
        <references count="2">
          <reference field="0" count="1" selected="0">
            <x v="379"/>
          </reference>
          <reference field="4" count="1">
            <x v="238"/>
          </reference>
        </references>
      </pivotArea>
    </format>
    <format dxfId="7471">
      <pivotArea dataOnly="0" labelOnly="1" fieldPosition="0">
        <references count="2">
          <reference field="0" count="1" selected="0">
            <x v="380"/>
          </reference>
          <reference field="4" count="1">
            <x v="189"/>
          </reference>
        </references>
      </pivotArea>
    </format>
    <format dxfId="7470">
      <pivotArea dataOnly="0" labelOnly="1" fieldPosition="0">
        <references count="2">
          <reference field="0" count="1" selected="0">
            <x v="381"/>
          </reference>
          <reference field="4" count="1">
            <x v="193"/>
          </reference>
        </references>
      </pivotArea>
    </format>
    <format dxfId="7469">
      <pivotArea dataOnly="0" labelOnly="1" fieldPosition="0">
        <references count="2">
          <reference field="0" count="1" selected="0">
            <x v="382"/>
          </reference>
          <reference field="4" count="1">
            <x v="196"/>
          </reference>
        </references>
      </pivotArea>
    </format>
    <format dxfId="7468">
      <pivotArea dataOnly="0" labelOnly="1" fieldPosition="0">
        <references count="2">
          <reference field="0" count="1" selected="0">
            <x v="383"/>
          </reference>
          <reference field="4" count="1">
            <x v="197"/>
          </reference>
        </references>
      </pivotArea>
    </format>
    <format dxfId="7467">
      <pivotArea dataOnly="0" labelOnly="1" fieldPosition="0">
        <references count="2">
          <reference field="0" count="1" selected="0">
            <x v="384"/>
          </reference>
          <reference field="4" count="1">
            <x v="198"/>
          </reference>
        </references>
      </pivotArea>
    </format>
    <format dxfId="7466">
      <pivotArea dataOnly="0" labelOnly="1" fieldPosition="0">
        <references count="2">
          <reference field="0" count="1" selected="0">
            <x v="385"/>
          </reference>
          <reference field="4" count="1">
            <x v="163"/>
          </reference>
        </references>
      </pivotArea>
    </format>
    <format dxfId="7465">
      <pivotArea dataOnly="0" labelOnly="1" fieldPosition="0">
        <references count="2">
          <reference field="0" count="1" selected="0">
            <x v="387"/>
          </reference>
          <reference field="4" count="1">
            <x v="164"/>
          </reference>
        </references>
      </pivotArea>
    </format>
    <format dxfId="7464">
      <pivotArea dataOnly="0" labelOnly="1" fieldPosition="0">
        <references count="2">
          <reference field="0" count="1" selected="0">
            <x v="389"/>
          </reference>
          <reference field="4" count="1">
            <x v="165"/>
          </reference>
        </references>
      </pivotArea>
    </format>
    <format dxfId="7463">
      <pivotArea dataOnly="0" labelOnly="1" fieldPosition="0">
        <references count="2">
          <reference field="0" count="1" selected="0">
            <x v="390"/>
          </reference>
          <reference field="4" count="1">
            <x v="166"/>
          </reference>
        </references>
      </pivotArea>
    </format>
    <format dxfId="7462">
      <pivotArea dataOnly="0" labelOnly="1" fieldPosition="0">
        <references count="2">
          <reference field="0" count="1" selected="0">
            <x v="391"/>
          </reference>
          <reference field="4" count="1">
            <x v="168"/>
          </reference>
        </references>
      </pivotArea>
    </format>
    <format dxfId="7461">
      <pivotArea dataOnly="0" labelOnly="1" fieldPosition="0">
        <references count="2">
          <reference field="0" count="1" selected="0">
            <x v="392"/>
          </reference>
          <reference field="4" count="1">
            <x v="169"/>
          </reference>
        </references>
      </pivotArea>
    </format>
    <format dxfId="7460">
      <pivotArea dataOnly="0" labelOnly="1" fieldPosition="0">
        <references count="2">
          <reference field="0" count="1" selected="0">
            <x v="393"/>
          </reference>
          <reference field="4" count="1">
            <x v="170"/>
          </reference>
        </references>
      </pivotArea>
    </format>
    <format dxfId="7459">
      <pivotArea dataOnly="0" labelOnly="1" fieldPosition="0">
        <references count="2">
          <reference field="0" count="1" selected="0">
            <x v="394"/>
          </reference>
          <reference field="4" count="1">
            <x v="171"/>
          </reference>
        </references>
      </pivotArea>
    </format>
    <format dxfId="7458">
      <pivotArea dataOnly="0" labelOnly="1" fieldPosition="0">
        <references count="2">
          <reference field="0" count="1" selected="0">
            <x v="395"/>
          </reference>
          <reference field="4" count="1">
            <x v="172"/>
          </reference>
        </references>
      </pivotArea>
    </format>
    <format dxfId="7457">
      <pivotArea dataOnly="0" labelOnly="1" fieldPosition="0">
        <references count="2">
          <reference field="0" count="1" selected="0">
            <x v="396"/>
          </reference>
          <reference field="4" count="1">
            <x v="175"/>
          </reference>
        </references>
      </pivotArea>
    </format>
    <format dxfId="7456">
      <pivotArea dataOnly="0" labelOnly="1" fieldPosition="0">
        <references count="2">
          <reference field="0" count="1" selected="0">
            <x v="398"/>
          </reference>
          <reference field="4" count="1">
            <x v="176"/>
          </reference>
        </references>
      </pivotArea>
    </format>
    <format dxfId="7455">
      <pivotArea dataOnly="0" labelOnly="1" fieldPosition="0">
        <references count="2">
          <reference field="0" count="1" selected="0">
            <x v="399"/>
          </reference>
          <reference field="4" count="1">
            <x v="177"/>
          </reference>
        </references>
      </pivotArea>
    </format>
    <format dxfId="7454">
      <pivotArea dataOnly="0" labelOnly="1" fieldPosition="0">
        <references count="2">
          <reference field="0" count="1" selected="0">
            <x v="400"/>
          </reference>
          <reference field="4" count="1">
            <x v="178"/>
          </reference>
        </references>
      </pivotArea>
    </format>
    <format dxfId="7453">
      <pivotArea dataOnly="0" labelOnly="1" fieldPosition="0">
        <references count="2">
          <reference field="0" count="1" selected="0">
            <x v="402"/>
          </reference>
          <reference field="4" count="1">
            <x v="179"/>
          </reference>
        </references>
      </pivotArea>
    </format>
    <format dxfId="7452">
      <pivotArea dataOnly="0" labelOnly="1" fieldPosition="0">
        <references count="2">
          <reference field="0" count="1" selected="0">
            <x v="405"/>
          </reference>
          <reference field="4" count="1">
            <x v="180"/>
          </reference>
        </references>
      </pivotArea>
    </format>
    <format dxfId="7451">
      <pivotArea dataOnly="0" labelOnly="1" fieldPosition="0">
        <references count="2">
          <reference field="0" count="1" selected="0">
            <x v="406"/>
          </reference>
          <reference field="4" count="1">
            <x v="185"/>
          </reference>
        </references>
      </pivotArea>
    </format>
    <format dxfId="7450">
      <pivotArea dataOnly="0" labelOnly="1" fieldPosition="0">
        <references count="2">
          <reference field="0" count="1" selected="0">
            <x v="408"/>
          </reference>
          <reference field="4" count="1">
            <x v="186"/>
          </reference>
        </references>
      </pivotArea>
    </format>
    <format dxfId="7449">
      <pivotArea dataOnly="0" labelOnly="1" fieldPosition="0">
        <references count="2">
          <reference field="0" count="1" selected="0">
            <x v="411"/>
          </reference>
          <reference field="4" count="1">
            <x v="187"/>
          </reference>
        </references>
      </pivotArea>
    </format>
    <format dxfId="7448">
      <pivotArea dataOnly="0" labelOnly="1" fieldPosition="0">
        <references count="2">
          <reference field="0" count="1" selected="0">
            <x v="412"/>
          </reference>
          <reference field="4" count="1">
            <x v="188"/>
          </reference>
        </references>
      </pivotArea>
    </format>
    <format dxfId="7447">
      <pivotArea dataOnly="0" labelOnly="1" fieldPosition="0">
        <references count="2">
          <reference field="0" count="1" selected="0">
            <x v="417"/>
          </reference>
          <reference field="4" count="1">
            <x v="189"/>
          </reference>
        </references>
      </pivotArea>
    </format>
    <format dxfId="7446">
      <pivotArea dataOnly="0" labelOnly="1" fieldPosition="0">
        <references count="2">
          <reference field="0" count="1" selected="0">
            <x v="418"/>
          </reference>
          <reference field="4" count="1">
            <x v="191"/>
          </reference>
        </references>
      </pivotArea>
    </format>
    <format dxfId="7445">
      <pivotArea dataOnly="0" labelOnly="1" fieldPosition="0">
        <references count="2">
          <reference field="0" count="1" selected="0">
            <x v="419"/>
          </reference>
          <reference field="4" count="1">
            <x v="192"/>
          </reference>
        </references>
      </pivotArea>
    </format>
    <format dxfId="7444">
      <pivotArea dataOnly="0" labelOnly="1" fieldPosition="0">
        <references count="2">
          <reference field="0" count="1" selected="0">
            <x v="421"/>
          </reference>
          <reference field="4" count="1">
            <x v="194"/>
          </reference>
        </references>
      </pivotArea>
    </format>
    <format dxfId="7443">
      <pivotArea dataOnly="0" labelOnly="1" fieldPosition="0">
        <references count="2">
          <reference field="0" count="1" selected="0">
            <x v="425"/>
          </reference>
          <reference field="4" count="1">
            <x v="196"/>
          </reference>
        </references>
      </pivotArea>
    </format>
    <format dxfId="7442">
      <pivotArea dataOnly="0" labelOnly="1" fieldPosition="0">
        <references count="2">
          <reference field="0" count="1" selected="0">
            <x v="428"/>
          </reference>
          <reference field="4" count="1">
            <x v="199"/>
          </reference>
        </references>
      </pivotArea>
    </format>
    <format dxfId="7441">
      <pivotArea dataOnly="0" labelOnly="1" fieldPosition="0">
        <references count="2">
          <reference field="0" count="1" selected="0">
            <x v="429"/>
          </reference>
          <reference field="4" count="1">
            <x v="200"/>
          </reference>
        </references>
      </pivotArea>
    </format>
    <format dxfId="7440">
      <pivotArea dataOnly="0" labelOnly="1" fieldPosition="0">
        <references count="2">
          <reference field="0" count="1" selected="0">
            <x v="434"/>
          </reference>
          <reference field="4" count="1">
            <x v="201"/>
          </reference>
        </references>
      </pivotArea>
    </format>
    <format dxfId="7439">
      <pivotArea dataOnly="0" labelOnly="1" fieldPosition="0">
        <references count="2">
          <reference field="0" count="1" selected="0">
            <x v="435"/>
          </reference>
          <reference field="4" count="1">
            <x v="202"/>
          </reference>
        </references>
      </pivotArea>
    </format>
    <format dxfId="7438">
      <pivotArea dataOnly="0" labelOnly="1" fieldPosition="0">
        <references count="2">
          <reference field="0" count="1" selected="0">
            <x v="436"/>
          </reference>
          <reference field="4" count="1">
            <x v="203"/>
          </reference>
        </references>
      </pivotArea>
    </format>
    <format dxfId="7437">
      <pivotArea dataOnly="0" labelOnly="1" fieldPosition="0">
        <references count="2">
          <reference field="0" count="1" selected="0">
            <x v="437"/>
          </reference>
          <reference field="4" count="1">
            <x v="204"/>
          </reference>
        </references>
      </pivotArea>
    </format>
    <format dxfId="7436">
      <pivotArea dataOnly="0" labelOnly="1" fieldPosition="0">
        <references count="2">
          <reference field="0" count="1" selected="0">
            <x v="438"/>
          </reference>
          <reference field="4" count="1">
            <x v="205"/>
          </reference>
        </references>
      </pivotArea>
    </format>
    <format dxfId="7435">
      <pivotArea dataOnly="0" labelOnly="1" fieldPosition="0">
        <references count="2">
          <reference field="0" count="1" selected="0">
            <x v="439"/>
          </reference>
          <reference field="4" count="1">
            <x v="207"/>
          </reference>
        </references>
      </pivotArea>
    </format>
    <format dxfId="7434">
      <pivotArea dataOnly="0" labelOnly="1" fieldPosition="0">
        <references count="2">
          <reference field="0" count="1" selected="0">
            <x v="440"/>
          </reference>
          <reference field="4" count="1">
            <x v="210"/>
          </reference>
        </references>
      </pivotArea>
    </format>
    <format dxfId="7433">
      <pivotArea dataOnly="0" labelOnly="1" fieldPosition="0">
        <references count="2">
          <reference field="0" count="1" selected="0">
            <x v="441"/>
          </reference>
          <reference field="4" count="1">
            <x v="214"/>
          </reference>
        </references>
      </pivotArea>
    </format>
    <format dxfId="7432">
      <pivotArea dataOnly="0" labelOnly="1" fieldPosition="0">
        <references count="2">
          <reference field="0" count="1" selected="0">
            <x v="442"/>
          </reference>
          <reference field="4" count="1">
            <x v="216"/>
          </reference>
        </references>
      </pivotArea>
    </format>
    <format dxfId="7431">
      <pivotArea dataOnly="0" labelOnly="1" fieldPosition="0">
        <references count="2">
          <reference field="0" count="1" selected="0">
            <x v="444"/>
          </reference>
          <reference field="4" count="1">
            <x v="217"/>
          </reference>
        </references>
      </pivotArea>
    </format>
    <format dxfId="7430">
      <pivotArea dataOnly="0" labelOnly="1" fieldPosition="0">
        <references count="2">
          <reference field="0" count="1" selected="0">
            <x v="445"/>
          </reference>
          <reference field="4" count="1">
            <x v="226"/>
          </reference>
        </references>
      </pivotArea>
    </format>
    <format dxfId="7429">
      <pivotArea dataOnly="0" labelOnly="1" fieldPosition="0">
        <references count="2">
          <reference field="0" count="1" selected="0">
            <x v="446"/>
          </reference>
          <reference field="4" count="1">
            <x v="232"/>
          </reference>
        </references>
      </pivotArea>
    </format>
    <format dxfId="7428">
      <pivotArea dataOnly="0" labelOnly="1" fieldPosition="0">
        <references count="2">
          <reference field="0" count="1" selected="0">
            <x v="447"/>
          </reference>
          <reference field="4" count="1">
            <x v="184"/>
          </reference>
        </references>
      </pivotArea>
    </format>
    <format dxfId="7427">
      <pivotArea dataOnly="0" labelOnly="1" fieldPosition="0">
        <references count="2">
          <reference field="0" count="1" selected="0">
            <x v="449"/>
          </reference>
          <reference field="4" count="1">
            <x v="206"/>
          </reference>
        </references>
      </pivotArea>
    </format>
    <format dxfId="7426">
      <pivotArea dataOnly="0" labelOnly="1" fieldPosition="0">
        <references count="2">
          <reference field="0" count="1" selected="0">
            <x v="450"/>
          </reference>
          <reference field="4" count="1">
            <x v="207"/>
          </reference>
        </references>
      </pivotArea>
    </format>
    <format dxfId="7425">
      <pivotArea dataOnly="0" labelOnly="1" fieldPosition="0">
        <references count="2">
          <reference field="0" count="1" selected="0">
            <x v="451"/>
          </reference>
          <reference field="4" count="1">
            <x v="209"/>
          </reference>
        </references>
      </pivotArea>
    </format>
    <format dxfId="7424">
      <pivotArea dataOnly="0" labelOnly="1" fieldPosition="0">
        <references count="2">
          <reference field="0" count="1" selected="0">
            <x v="452"/>
          </reference>
          <reference field="4" count="1">
            <x v="210"/>
          </reference>
        </references>
      </pivotArea>
    </format>
    <format dxfId="7423">
      <pivotArea dataOnly="0" labelOnly="1" fieldPosition="0">
        <references count="2">
          <reference field="0" count="1" selected="0">
            <x v="453"/>
          </reference>
          <reference field="4" count="1">
            <x v="212"/>
          </reference>
        </references>
      </pivotArea>
    </format>
    <format dxfId="7422">
      <pivotArea dataOnly="0" labelOnly="1" fieldPosition="0">
        <references count="2">
          <reference field="0" count="1" selected="0">
            <x v="454"/>
          </reference>
          <reference field="4" count="1">
            <x v="216"/>
          </reference>
        </references>
      </pivotArea>
    </format>
    <format dxfId="7421">
      <pivotArea dataOnly="0" labelOnly="1" fieldPosition="0">
        <references count="2">
          <reference field="0" count="1" selected="0">
            <x v="455"/>
          </reference>
          <reference field="4" count="1">
            <x v="218"/>
          </reference>
        </references>
      </pivotArea>
    </format>
    <format dxfId="7420">
      <pivotArea dataOnly="0" labelOnly="1" fieldPosition="0">
        <references count="2">
          <reference field="0" count="1" selected="0">
            <x v="456"/>
          </reference>
          <reference field="4" count="1">
            <x v="191"/>
          </reference>
        </references>
      </pivotArea>
    </format>
    <format dxfId="7419">
      <pivotArea dataOnly="0" labelOnly="1" fieldPosition="0">
        <references count="2">
          <reference field="0" count="1" selected="0">
            <x v="457"/>
          </reference>
          <reference field="4" count="1">
            <x v="205"/>
          </reference>
        </references>
      </pivotArea>
    </format>
    <format dxfId="7418">
      <pivotArea dataOnly="0" labelOnly="1" fieldPosition="0">
        <references count="2">
          <reference field="0" count="1" selected="0">
            <x v="460"/>
          </reference>
          <reference field="4" count="1">
            <x v="206"/>
          </reference>
        </references>
      </pivotArea>
    </format>
    <format dxfId="7417">
      <pivotArea dataOnly="0" labelOnly="1" fieldPosition="0">
        <references count="2">
          <reference field="0" count="1" selected="0">
            <x v="462"/>
          </reference>
          <reference field="4" count="1">
            <x v="207"/>
          </reference>
        </references>
      </pivotArea>
    </format>
    <format dxfId="7416">
      <pivotArea dataOnly="0" labelOnly="1" fieldPosition="0">
        <references count="2">
          <reference field="0" count="1" selected="0">
            <x v="465"/>
          </reference>
          <reference field="4" count="1">
            <x v="208"/>
          </reference>
        </references>
      </pivotArea>
    </format>
    <format dxfId="7415">
      <pivotArea dataOnly="0" labelOnly="1" fieldPosition="0">
        <references count="2">
          <reference field="0" count="1" selected="0">
            <x v="469"/>
          </reference>
          <reference field="4" count="1">
            <x v="209"/>
          </reference>
        </references>
      </pivotArea>
    </format>
    <format dxfId="7414">
      <pivotArea dataOnly="0" labelOnly="1" fieldPosition="0">
        <references count="2">
          <reference field="0" count="1" selected="0">
            <x v="472"/>
          </reference>
          <reference field="4" count="1">
            <x v="210"/>
          </reference>
        </references>
      </pivotArea>
    </format>
    <format dxfId="7413">
      <pivotArea dataOnly="0" labelOnly="1" fieldPosition="0">
        <references count="2">
          <reference field="0" count="1" selected="0">
            <x v="476"/>
          </reference>
          <reference field="4" count="1">
            <x v="211"/>
          </reference>
        </references>
      </pivotArea>
    </format>
    <format dxfId="7412">
      <pivotArea dataOnly="0" labelOnly="1" fieldPosition="0">
        <references count="2">
          <reference field="0" count="1" selected="0">
            <x v="478"/>
          </reference>
          <reference field="4" count="1">
            <x v="212"/>
          </reference>
        </references>
      </pivotArea>
    </format>
    <format dxfId="7411">
      <pivotArea dataOnly="0" labelOnly="1" fieldPosition="0">
        <references count="2">
          <reference field="0" count="1" selected="0">
            <x v="479"/>
          </reference>
          <reference field="4" count="1">
            <x v="213"/>
          </reference>
        </references>
      </pivotArea>
    </format>
    <format dxfId="7410">
      <pivotArea dataOnly="0" labelOnly="1" fieldPosition="0">
        <references count="2">
          <reference field="0" count="1" selected="0">
            <x v="481"/>
          </reference>
          <reference field="4" count="1">
            <x v="215"/>
          </reference>
        </references>
      </pivotArea>
    </format>
    <format dxfId="7409">
      <pivotArea dataOnly="0" labelOnly="1" fieldPosition="0">
        <references count="2">
          <reference field="0" count="1" selected="0">
            <x v="485"/>
          </reference>
          <reference field="4" count="1">
            <x v="217"/>
          </reference>
        </references>
      </pivotArea>
    </format>
    <format dxfId="7408">
      <pivotArea dataOnly="0" labelOnly="1" fieldPosition="0">
        <references count="2">
          <reference field="0" count="1" selected="0">
            <x v="486"/>
          </reference>
          <reference field="4" count="1">
            <x v="218"/>
          </reference>
        </references>
      </pivotArea>
    </format>
    <format dxfId="7407">
      <pivotArea dataOnly="0" labelOnly="1" fieldPosition="0">
        <references count="2">
          <reference field="0" count="1" selected="0">
            <x v="488"/>
          </reference>
          <reference field="4" count="1">
            <x v="219"/>
          </reference>
        </references>
      </pivotArea>
    </format>
    <format dxfId="7406">
      <pivotArea dataOnly="0" labelOnly="1" fieldPosition="0">
        <references count="2">
          <reference field="0" count="1" selected="0">
            <x v="489"/>
          </reference>
          <reference field="4" count="1">
            <x v="220"/>
          </reference>
        </references>
      </pivotArea>
    </format>
    <format dxfId="7405">
      <pivotArea dataOnly="0" labelOnly="1" fieldPosition="0">
        <references count="2">
          <reference field="0" count="1" selected="0">
            <x v="490"/>
          </reference>
          <reference field="4" count="1">
            <x v="223"/>
          </reference>
        </references>
      </pivotArea>
    </format>
    <format dxfId="7404">
      <pivotArea dataOnly="0" labelOnly="1" fieldPosition="0">
        <references count="2">
          <reference field="0" count="1" selected="0">
            <x v="491"/>
          </reference>
          <reference field="4" count="1">
            <x v="235"/>
          </reference>
        </references>
      </pivotArea>
    </format>
    <format dxfId="7403">
      <pivotArea dataOnly="0" labelOnly="1" fieldPosition="0">
        <references count="2">
          <reference field="0" count="1" selected="0">
            <x v="492"/>
          </reference>
          <reference field="4" count="1">
            <x v="222"/>
          </reference>
        </references>
      </pivotArea>
    </format>
    <format dxfId="7402">
      <pivotArea dataOnly="0" labelOnly="1" fieldPosition="0">
        <references count="2">
          <reference field="0" count="1" selected="0">
            <x v="493"/>
          </reference>
          <reference field="4" count="1">
            <x v="226"/>
          </reference>
        </references>
      </pivotArea>
    </format>
    <format dxfId="7401">
      <pivotArea dataOnly="0" labelOnly="1" fieldPosition="0">
        <references count="2">
          <reference field="0" count="1" selected="0">
            <x v="495"/>
          </reference>
          <reference field="4" count="1">
            <x v="227"/>
          </reference>
        </references>
      </pivotArea>
    </format>
    <format dxfId="7400">
      <pivotArea dataOnly="0" labelOnly="1" fieldPosition="0">
        <references count="2">
          <reference field="0" count="1" selected="0">
            <x v="496"/>
          </reference>
          <reference field="4" count="1">
            <x v="228"/>
          </reference>
        </references>
      </pivotArea>
    </format>
    <format dxfId="7399">
      <pivotArea dataOnly="0" labelOnly="1" fieldPosition="0">
        <references count="2">
          <reference field="0" count="1" selected="0">
            <x v="497"/>
          </reference>
          <reference field="4" count="1">
            <x v="229"/>
          </reference>
        </references>
      </pivotArea>
    </format>
    <format dxfId="7398">
      <pivotArea dataOnly="0" labelOnly="1" fieldPosition="0">
        <references count="2">
          <reference field="0" count="1" selected="0">
            <x v="498"/>
          </reference>
          <reference field="4" count="1">
            <x v="230"/>
          </reference>
        </references>
      </pivotArea>
    </format>
    <format dxfId="7397">
      <pivotArea dataOnly="0" labelOnly="1" fieldPosition="0">
        <references count="2">
          <reference field="0" count="1" selected="0">
            <x v="500"/>
          </reference>
          <reference field="4" count="1">
            <x v="231"/>
          </reference>
        </references>
      </pivotArea>
    </format>
    <format dxfId="7396">
      <pivotArea dataOnly="0" labelOnly="1" fieldPosition="0">
        <references count="2">
          <reference field="0" count="1" selected="0">
            <x v="501"/>
          </reference>
          <reference field="4" count="1">
            <x v="232"/>
          </reference>
        </references>
      </pivotArea>
    </format>
    <format dxfId="7395">
      <pivotArea dataOnly="0" labelOnly="1" fieldPosition="0">
        <references count="2">
          <reference field="0" count="1" selected="0">
            <x v="503"/>
          </reference>
          <reference field="4" count="1">
            <x v="233"/>
          </reference>
        </references>
      </pivotArea>
    </format>
    <format dxfId="7394">
      <pivotArea dataOnly="0" labelOnly="1" fieldPosition="0">
        <references count="2">
          <reference field="0" count="1" selected="0">
            <x v="504"/>
          </reference>
          <reference field="4" count="1">
            <x v="234"/>
          </reference>
        </references>
      </pivotArea>
    </format>
    <format dxfId="7393">
      <pivotArea dataOnly="0" labelOnly="1" fieldPosition="0">
        <references count="2">
          <reference field="0" count="1" selected="0">
            <x v="505"/>
          </reference>
          <reference field="4" count="1">
            <x v="236"/>
          </reference>
        </references>
      </pivotArea>
    </format>
    <format dxfId="7392">
      <pivotArea dataOnly="0" labelOnly="1" fieldPosition="0">
        <references count="3">
          <reference field="0" count="1" selected="0">
            <x v="0"/>
          </reference>
          <reference field="4" count="1" selected="0">
            <x v="119"/>
          </reference>
          <reference field="5" count="1">
            <x v="1"/>
          </reference>
        </references>
      </pivotArea>
    </format>
    <format dxfId="7391">
      <pivotArea dataOnly="0" labelOnly="1" fieldPosition="0">
        <references count="3">
          <reference field="0" count="1" selected="0">
            <x v="17"/>
          </reference>
          <reference field="4" count="1" selected="0">
            <x v="0"/>
          </reference>
          <reference field="5" count="1">
            <x v="0"/>
          </reference>
        </references>
      </pivotArea>
    </format>
    <format dxfId="7390">
      <pivotArea dataOnly="0" labelOnly="1" fieldPosition="0">
        <references count="3">
          <reference field="0" count="1" selected="0">
            <x v="26"/>
          </reference>
          <reference field="4" count="1" selected="0">
            <x v="5"/>
          </reference>
          <reference field="5" count="1">
            <x v="6"/>
          </reference>
        </references>
      </pivotArea>
    </format>
    <format dxfId="7389">
      <pivotArea dataOnly="0" labelOnly="1" fieldPosition="0">
        <references count="3">
          <reference field="0" count="1" selected="0">
            <x v="27"/>
          </reference>
          <reference field="4" count="1" selected="0">
            <x v="83"/>
          </reference>
          <reference field="5" count="1">
            <x v="10"/>
          </reference>
        </references>
      </pivotArea>
    </format>
    <format dxfId="7388">
      <pivotArea dataOnly="0" labelOnly="1" fieldPosition="0">
        <references count="3">
          <reference field="0" count="1" selected="0">
            <x v="28"/>
          </reference>
          <reference field="4" count="1" selected="0">
            <x v="13"/>
          </reference>
          <reference field="5" count="1">
            <x v="6"/>
          </reference>
        </references>
      </pivotArea>
    </format>
    <format dxfId="7387">
      <pivotArea dataOnly="0" labelOnly="1" fieldPosition="0">
        <references count="3">
          <reference field="0" count="1" selected="0">
            <x v="32"/>
          </reference>
          <reference field="4" count="1" selected="0">
            <x v="7"/>
          </reference>
          <reference field="5" count="1">
            <x v="3"/>
          </reference>
        </references>
      </pivotArea>
    </format>
    <format dxfId="7386">
      <pivotArea dataOnly="0" labelOnly="1" fieldPosition="0">
        <references count="3">
          <reference field="0" count="1" selected="0">
            <x v="46"/>
          </reference>
          <reference field="4" count="1" selected="0">
            <x v="17"/>
          </reference>
          <reference field="5" count="1">
            <x v="10"/>
          </reference>
        </references>
      </pivotArea>
    </format>
    <format dxfId="7385">
      <pivotArea dataOnly="0" labelOnly="1" fieldPosition="0">
        <references count="3">
          <reference field="0" count="1" selected="0">
            <x v="48"/>
          </reference>
          <reference field="4" count="1" selected="0">
            <x v="20"/>
          </reference>
          <reference field="5" count="1">
            <x v="3"/>
          </reference>
        </references>
      </pivotArea>
    </format>
    <format dxfId="7384">
      <pivotArea dataOnly="0" labelOnly="1" fieldPosition="0">
        <references count="3">
          <reference field="0" count="1" selected="0">
            <x v="59"/>
          </reference>
          <reference field="4" count="1" selected="0">
            <x v="42"/>
          </reference>
          <reference field="5" count="1">
            <x v="10"/>
          </reference>
        </references>
      </pivotArea>
    </format>
    <format dxfId="7383">
      <pivotArea dataOnly="0" labelOnly="1" fieldPosition="0">
        <references count="3">
          <reference field="0" count="1" selected="0">
            <x v="61"/>
          </reference>
          <reference field="4" count="1" selected="0">
            <x v="50"/>
          </reference>
          <reference field="5" count="1">
            <x v="3"/>
          </reference>
        </references>
      </pivotArea>
    </format>
    <format dxfId="7382">
      <pivotArea dataOnly="0" labelOnly="1" fieldPosition="0">
        <references count="3">
          <reference field="0" count="1" selected="0">
            <x v="62"/>
          </reference>
          <reference field="4" count="1" selected="0">
            <x v="51"/>
          </reference>
          <reference field="5" count="1">
            <x v="10"/>
          </reference>
        </references>
      </pivotArea>
    </format>
    <format dxfId="7381">
      <pivotArea dataOnly="0" labelOnly="1" fieldPosition="0">
        <references count="3">
          <reference field="0" count="1" selected="0">
            <x v="64"/>
          </reference>
          <reference field="4" count="1" selected="0">
            <x v="65"/>
          </reference>
          <reference field="5" count="1">
            <x v="3"/>
          </reference>
        </references>
      </pivotArea>
    </format>
    <format dxfId="7380">
      <pivotArea dataOnly="0" labelOnly="1" fieldPosition="0">
        <references count="3">
          <reference field="0" count="1" selected="0">
            <x v="65"/>
          </reference>
          <reference field="4" count="1" selected="0">
            <x v="67"/>
          </reference>
          <reference field="5" count="1">
            <x v="10"/>
          </reference>
        </references>
      </pivotArea>
    </format>
    <format dxfId="7379">
      <pivotArea dataOnly="0" labelOnly="1" fieldPosition="0">
        <references count="3">
          <reference field="0" count="1" selected="0">
            <x v="66"/>
          </reference>
          <reference field="4" count="1" selected="0">
            <x v="68"/>
          </reference>
          <reference field="5" count="1">
            <x v="3"/>
          </reference>
        </references>
      </pivotArea>
    </format>
    <format dxfId="7378">
      <pivotArea dataOnly="0" labelOnly="1" fieldPosition="0">
        <references count="3">
          <reference field="0" count="1" selected="0">
            <x v="77"/>
          </reference>
          <reference field="4" count="1" selected="0">
            <x v="106"/>
          </reference>
          <reference field="5" count="1">
            <x v="10"/>
          </reference>
        </references>
      </pivotArea>
    </format>
    <format dxfId="7377">
      <pivotArea dataOnly="0" labelOnly="1" fieldPosition="0">
        <references count="3">
          <reference field="0" count="1" selected="0">
            <x v="79"/>
          </reference>
          <reference field="4" count="1" selected="0">
            <x v="110"/>
          </reference>
          <reference field="5" count="1">
            <x v="3"/>
          </reference>
        </references>
      </pivotArea>
    </format>
    <format dxfId="7376">
      <pivotArea dataOnly="0" labelOnly="1" fieldPosition="0">
        <references count="3">
          <reference field="0" count="1" selected="0">
            <x v="90"/>
          </reference>
          <reference field="4" count="1" selected="0">
            <x v="144"/>
          </reference>
          <reference field="5" count="1">
            <x v="10"/>
          </reference>
        </references>
      </pivotArea>
    </format>
    <format dxfId="7375">
      <pivotArea dataOnly="0" labelOnly="1" fieldPosition="0">
        <references count="3">
          <reference field="0" count="1" selected="0">
            <x v="91"/>
          </reference>
          <reference field="4" count="1" selected="0">
            <x v="145"/>
          </reference>
          <reference field="5" count="1">
            <x v="3"/>
          </reference>
        </references>
      </pivotArea>
    </format>
    <format dxfId="7374">
      <pivotArea dataOnly="0" labelOnly="1" fieldPosition="0">
        <references count="3">
          <reference field="0" count="1" selected="0">
            <x v="128"/>
          </reference>
          <reference field="4" count="1" selected="0">
            <x v="166"/>
          </reference>
          <reference field="5" count="1">
            <x v="10"/>
          </reference>
        </references>
      </pivotArea>
    </format>
    <format dxfId="7373">
      <pivotArea dataOnly="0" labelOnly="1" fieldPosition="0">
        <references count="3">
          <reference field="0" count="1" selected="0">
            <x v="129"/>
          </reference>
          <reference field="4" count="1" selected="0">
            <x v="167"/>
          </reference>
          <reference field="5" count="1">
            <x v="3"/>
          </reference>
        </references>
      </pivotArea>
    </format>
    <format dxfId="7372">
      <pivotArea dataOnly="0" labelOnly="1" fieldPosition="0">
        <references count="3">
          <reference field="0" count="1" selected="0">
            <x v="137"/>
          </reference>
          <reference field="4" count="1" selected="0">
            <x v="172"/>
          </reference>
          <reference field="5" count="1">
            <x v="10"/>
          </reference>
        </references>
      </pivotArea>
    </format>
    <format dxfId="7371">
      <pivotArea dataOnly="0" labelOnly="1" fieldPosition="0">
        <references count="3">
          <reference field="0" count="1" selected="0">
            <x v="138"/>
          </reference>
          <reference field="4" count="1" selected="0">
            <x v="173"/>
          </reference>
          <reference field="5" count="1">
            <x v="3"/>
          </reference>
        </references>
      </pivotArea>
    </format>
    <format dxfId="7370">
      <pivotArea dataOnly="0" labelOnly="1" fieldPosition="0">
        <references count="3">
          <reference field="0" count="1" selected="0">
            <x v="142"/>
          </reference>
          <reference field="4" count="1" selected="0">
            <x v="178"/>
          </reference>
          <reference field="5" count="1">
            <x v="10"/>
          </reference>
        </references>
      </pivotArea>
    </format>
    <format dxfId="7369">
      <pivotArea dataOnly="0" labelOnly="1" fieldPosition="0">
        <references count="3">
          <reference field="0" count="1" selected="0">
            <x v="143"/>
          </reference>
          <reference field="4" count="1" selected="0">
            <x v="180"/>
          </reference>
          <reference field="5" count="1">
            <x v="3"/>
          </reference>
        </references>
      </pivotArea>
    </format>
    <format dxfId="7368">
      <pivotArea dataOnly="0" labelOnly="1" fieldPosition="0">
        <references count="3">
          <reference field="0" count="1" selected="0">
            <x v="148"/>
          </reference>
          <reference field="4" count="1" selected="0">
            <x v="183"/>
          </reference>
          <reference field="5" count="1">
            <x v="10"/>
          </reference>
        </references>
      </pivotArea>
    </format>
    <format dxfId="7367">
      <pivotArea dataOnly="0" labelOnly="1" fieldPosition="0">
        <references count="3">
          <reference field="0" count="1" selected="0">
            <x v="149"/>
          </reference>
          <reference field="4" count="1" selected="0">
            <x v="185"/>
          </reference>
          <reference field="5" count="1">
            <x v="3"/>
          </reference>
        </references>
      </pivotArea>
    </format>
    <format dxfId="7366">
      <pivotArea dataOnly="0" labelOnly="1" fieldPosition="0">
        <references count="3">
          <reference field="0" count="1" selected="0">
            <x v="153"/>
          </reference>
          <reference field="4" count="1" selected="0">
            <x v="195"/>
          </reference>
          <reference field="5" count="1">
            <x v="10"/>
          </reference>
        </references>
      </pivotArea>
    </format>
    <format dxfId="7365">
      <pivotArea dataOnly="0" labelOnly="1" fieldPosition="0">
        <references count="3">
          <reference field="0" count="1" selected="0">
            <x v="154"/>
          </reference>
          <reference field="4" count="1" selected="0">
            <x v="196"/>
          </reference>
          <reference field="5" count="1">
            <x v="3"/>
          </reference>
        </references>
      </pivotArea>
    </format>
    <format dxfId="7364">
      <pivotArea dataOnly="0" labelOnly="1" fieldPosition="0">
        <references count="3">
          <reference field="0" count="1" selected="0">
            <x v="159"/>
          </reference>
          <reference field="4" count="1" selected="0">
            <x v="225"/>
          </reference>
          <reference field="5" count="1">
            <x v="10"/>
          </reference>
        </references>
      </pivotArea>
    </format>
    <format dxfId="7363">
      <pivotArea dataOnly="0" labelOnly="1" fieldPosition="0">
        <references count="3">
          <reference field="0" count="1" selected="0">
            <x v="160"/>
          </reference>
          <reference field="4" count="1" selected="0">
            <x v="237"/>
          </reference>
          <reference field="5" count="1">
            <x v="3"/>
          </reference>
        </references>
      </pivotArea>
    </format>
    <format dxfId="7362">
      <pivotArea dataOnly="0" labelOnly="1" fieldPosition="0">
        <references count="3">
          <reference field="0" count="1" selected="0">
            <x v="163"/>
          </reference>
          <reference field="4" count="1" selected="0">
            <x v="9"/>
          </reference>
          <reference field="5" count="1">
            <x v="9"/>
          </reference>
        </references>
      </pivotArea>
    </format>
    <format dxfId="7361">
      <pivotArea dataOnly="0" labelOnly="1" fieldPosition="0">
        <references count="3">
          <reference field="0" count="1" selected="0">
            <x v="171"/>
          </reference>
          <reference field="4" count="1" selected="0">
            <x v="96"/>
          </reference>
          <reference field="5" count="1">
            <x v="10"/>
          </reference>
        </references>
      </pivotArea>
    </format>
    <format dxfId="7360">
      <pivotArea dataOnly="0" labelOnly="1" fieldPosition="0">
        <references count="3">
          <reference field="0" count="1" selected="0">
            <x v="172"/>
          </reference>
          <reference field="4" count="1" selected="0">
            <x v="99"/>
          </reference>
          <reference field="5" count="1">
            <x v="9"/>
          </reference>
        </references>
      </pivotArea>
    </format>
    <format dxfId="7359">
      <pivotArea dataOnly="0" labelOnly="1" fieldPosition="0">
        <references count="3">
          <reference field="0" count="1" selected="0">
            <x v="196"/>
          </reference>
          <reference field="4" count="1" selected="0">
            <x v="143"/>
          </reference>
          <reference field="5" count="1">
            <x v="10"/>
          </reference>
        </references>
      </pivotArea>
    </format>
    <format dxfId="7358">
      <pivotArea dataOnly="0" labelOnly="1" fieldPosition="0">
        <references count="3">
          <reference field="0" count="1" selected="0">
            <x v="197"/>
          </reference>
          <reference field="4" count="1" selected="0">
            <x v="144"/>
          </reference>
          <reference field="5" count="1">
            <x v="9"/>
          </reference>
        </references>
      </pivotArea>
    </format>
    <format dxfId="7357">
      <pivotArea dataOnly="0" labelOnly="1" fieldPosition="0">
        <references count="3">
          <reference field="0" count="1" selected="0">
            <x v="237"/>
          </reference>
          <reference field="4" count="1" selected="0">
            <x v="175"/>
          </reference>
          <reference field="5" count="1">
            <x v="10"/>
          </reference>
        </references>
      </pivotArea>
    </format>
    <format dxfId="7356">
      <pivotArea dataOnly="0" labelOnly="1" fieldPosition="0">
        <references count="3">
          <reference field="0" count="1" selected="0">
            <x v="238"/>
          </reference>
          <reference field="4" count="1" selected="0">
            <x v="179"/>
          </reference>
          <reference field="5" count="1">
            <x v="9"/>
          </reference>
        </references>
      </pivotArea>
    </format>
    <format dxfId="7355">
      <pivotArea dataOnly="0" labelOnly="1" fieldPosition="0">
        <references count="3">
          <reference field="0" count="1" selected="0">
            <x v="255"/>
          </reference>
          <reference field="4" count="1" selected="0">
            <x v="6"/>
          </reference>
          <reference field="5" count="1">
            <x v="4"/>
          </reference>
        </references>
      </pivotArea>
    </format>
    <format dxfId="7354">
      <pivotArea dataOnly="0" labelOnly="1" fieldPosition="0">
        <references count="3">
          <reference field="0" count="1" selected="0">
            <x v="264"/>
          </reference>
          <reference field="4" count="1" selected="0">
            <x v="84"/>
          </reference>
          <reference field="5" count="1">
            <x v="2"/>
          </reference>
        </references>
      </pivotArea>
    </format>
    <format dxfId="7353">
      <pivotArea dataOnly="0" labelOnly="1" fieldPosition="0">
        <references count="3">
          <reference field="0" count="1" selected="0">
            <x v="270"/>
          </reference>
          <reference field="4" count="1" selected="0">
            <x v="135"/>
          </reference>
          <reference field="5" count="1">
            <x v="10"/>
          </reference>
        </references>
      </pivotArea>
    </format>
    <format dxfId="7352">
      <pivotArea dataOnly="0" labelOnly="1" fieldPosition="0">
        <references count="3">
          <reference field="0" count="1" selected="0">
            <x v="271"/>
          </reference>
          <reference field="4" count="1" selected="0">
            <x v="23"/>
          </reference>
          <reference field="5" count="1">
            <x v="2"/>
          </reference>
        </references>
      </pivotArea>
    </format>
    <format dxfId="7351">
      <pivotArea dataOnly="0" labelOnly="1" fieldPosition="0">
        <references count="3">
          <reference field="0" count="1" selected="0">
            <x v="339"/>
          </reference>
          <reference field="4" count="1" selected="0">
            <x v="167"/>
          </reference>
          <reference field="5" count="1">
            <x v="10"/>
          </reference>
        </references>
      </pivotArea>
    </format>
    <format dxfId="7350">
      <pivotArea dataOnly="0" labelOnly="1" fieldPosition="0">
        <references count="3">
          <reference field="0" count="1" selected="0">
            <x v="340"/>
          </reference>
          <reference field="4" count="1" selected="0">
            <x v="189"/>
          </reference>
          <reference field="5" count="1">
            <x v="2"/>
          </reference>
        </references>
      </pivotArea>
    </format>
    <format dxfId="7349">
      <pivotArea dataOnly="0" labelOnly="1" fieldPosition="0">
        <references count="3">
          <reference field="0" count="1" selected="0">
            <x v="368"/>
          </reference>
          <reference field="4" count="1" selected="0">
            <x v="86"/>
          </reference>
          <reference field="5" count="1">
            <x v="5"/>
          </reference>
        </references>
      </pivotArea>
    </format>
    <format dxfId="7348">
      <pivotArea dataOnly="0" labelOnly="1" fieldPosition="0">
        <references count="3">
          <reference field="0" count="1" selected="0">
            <x v="369"/>
          </reference>
          <reference field="4" count="1" selected="0">
            <x v="22"/>
          </reference>
          <reference field="5" count="1">
            <x v="10"/>
          </reference>
        </references>
      </pivotArea>
    </format>
    <format dxfId="7347">
      <pivotArea dataOnly="0" labelOnly="1" fieldPosition="0">
        <references count="3">
          <reference field="0" count="1" selected="0">
            <x v="370"/>
          </reference>
          <reference field="4" count="1" selected="0">
            <x v="84"/>
          </reference>
          <reference field="5" count="1">
            <x v="5"/>
          </reference>
        </references>
      </pivotArea>
    </format>
    <format dxfId="7346">
      <pivotArea dataOnly="0" labelOnly="1" fieldPosition="0">
        <references count="3">
          <reference field="0" count="1" selected="0">
            <x v="371"/>
          </reference>
          <reference field="4" count="1" selected="0">
            <x v="85"/>
          </reference>
          <reference field="5" count="1">
            <x v="10"/>
          </reference>
        </references>
      </pivotArea>
    </format>
    <format dxfId="7345">
      <pivotArea dataOnly="0" labelOnly="1" fieldPosition="0">
        <references count="3">
          <reference field="0" count="1" selected="0">
            <x v="372"/>
          </reference>
          <reference field="4" count="1" selected="0">
            <x v="123"/>
          </reference>
          <reference field="5" count="1">
            <x v="5"/>
          </reference>
        </references>
      </pivotArea>
    </format>
    <format dxfId="7344">
      <pivotArea dataOnly="0" labelOnly="1" fieldPosition="0">
        <references count="3">
          <reference field="0" count="1" selected="0">
            <x v="393"/>
          </reference>
          <reference field="4" count="1" selected="0">
            <x v="170"/>
          </reference>
          <reference field="5" count="1">
            <x v="10"/>
          </reference>
        </references>
      </pivotArea>
    </format>
    <format dxfId="7343">
      <pivotArea dataOnly="0" labelOnly="1" fieldPosition="0">
        <references count="3">
          <reference field="0" count="1" selected="0">
            <x v="394"/>
          </reference>
          <reference field="4" count="1" selected="0">
            <x v="171"/>
          </reference>
          <reference field="5" count="1">
            <x v="5"/>
          </reference>
        </references>
      </pivotArea>
    </format>
    <format dxfId="7342">
      <pivotArea dataOnly="0" labelOnly="1" fieldPosition="0">
        <references count="3">
          <reference field="0" count="1" selected="0">
            <x v="427"/>
          </reference>
          <reference field="4" count="1" selected="0">
            <x v="196"/>
          </reference>
          <reference field="5" count="1">
            <x v="10"/>
          </reference>
        </references>
      </pivotArea>
    </format>
    <format dxfId="7341">
      <pivotArea dataOnly="0" labelOnly="1" fieldPosition="0">
        <references count="3">
          <reference field="0" count="1" selected="0">
            <x v="428"/>
          </reference>
          <reference field="4" count="1" selected="0">
            <x v="199"/>
          </reference>
          <reference field="5" count="1">
            <x v="5"/>
          </reference>
        </references>
      </pivotArea>
    </format>
    <format dxfId="7340">
      <pivotArea dataOnly="0" labelOnly="1" fieldPosition="0">
        <references count="3">
          <reference field="0" count="1" selected="0">
            <x v="433"/>
          </reference>
          <reference field="4" count="1" selected="0">
            <x v="200"/>
          </reference>
          <reference field="5" count="1">
            <x v="10"/>
          </reference>
        </references>
      </pivotArea>
    </format>
    <format dxfId="7339">
      <pivotArea dataOnly="0" labelOnly="1" fieldPosition="0">
        <references count="3">
          <reference field="0" count="1" selected="0">
            <x v="435"/>
          </reference>
          <reference field="4" count="1" selected="0">
            <x v="202"/>
          </reference>
          <reference field="5" count="1">
            <x v="5"/>
          </reference>
        </references>
      </pivotArea>
    </format>
    <format dxfId="7338">
      <pivotArea dataOnly="0" labelOnly="1" fieldPosition="0">
        <references count="3">
          <reference field="0" count="1" selected="0">
            <x v="447"/>
          </reference>
          <reference field="4" count="1" selected="0">
            <x v="184"/>
          </reference>
          <reference field="5" count="1">
            <x v="8"/>
          </reference>
        </references>
      </pivotArea>
    </format>
    <format dxfId="7337">
      <pivotArea dataOnly="0" labelOnly="1" fieldPosition="0">
        <references count="3">
          <reference field="0" count="1" selected="0">
            <x v="456"/>
          </reference>
          <reference field="4" count="1" selected="0">
            <x v="191"/>
          </reference>
          <reference field="5" count="1">
            <x v="10"/>
          </reference>
        </references>
      </pivotArea>
    </format>
    <format dxfId="7336">
      <pivotArea dataOnly="0" labelOnly="1" fieldPosition="0">
        <references count="3">
          <reference field="0" count="1" selected="0">
            <x v="457"/>
          </reference>
          <reference field="4" count="1" selected="0">
            <x v="205"/>
          </reference>
          <reference field="5" count="1">
            <x v="8"/>
          </reference>
        </references>
      </pivotArea>
    </format>
    <format dxfId="7335">
      <pivotArea dataOnly="0" labelOnly="1" fieldPosition="0">
        <references count="3">
          <reference field="0" count="1" selected="0">
            <x v="459"/>
          </reference>
          <reference field="4" count="1" selected="0">
            <x v="205"/>
          </reference>
          <reference field="5" count="1">
            <x v="10"/>
          </reference>
        </references>
      </pivotArea>
    </format>
    <format dxfId="7334">
      <pivotArea dataOnly="0" labelOnly="1" fieldPosition="0">
        <references count="3">
          <reference field="0" count="1" selected="0">
            <x v="460"/>
          </reference>
          <reference field="4" count="1" selected="0">
            <x v="206"/>
          </reference>
          <reference field="5" count="1">
            <x v="8"/>
          </reference>
        </references>
      </pivotArea>
    </format>
    <format dxfId="7333">
      <pivotArea dataOnly="0" labelOnly="1" fieldPosition="0">
        <references count="3">
          <reference field="0" count="1" selected="0">
            <x v="461"/>
          </reference>
          <reference field="4" count="1" selected="0">
            <x v="206"/>
          </reference>
          <reference field="5" count="1">
            <x v="10"/>
          </reference>
        </references>
      </pivotArea>
    </format>
    <format dxfId="7332">
      <pivotArea dataOnly="0" labelOnly="1" fieldPosition="0">
        <references count="3">
          <reference field="0" count="1" selected="0">
            <x v="462"/>
          </reference>
          <reference field="4" count="1" selected="0">
            <x v="207"/>
          </reference>
          <reference field="5" count="1">
            <x v="8"/>
          </reference>
        </references>
      </pivotArea>
    </format>
    <format dxfId="7331">
      <pivotArea dataOnly="0" labelOnly="1" fieldPosition="0">
        <references count="3">
          <reference field="0" count="1" selected="0">
            <x v="464"/>
          </reference>
          <reference field="4" count="1" selected="0">
            <x v="207"/>
          </reference>
          <reference field="5" count="1">
            <x v="10"/>
          </reference>
        </references>
      </pivotArea>
    </format>
    <format dxfId="7330">
      <pivotArea dataOnly="0" labelOnly="1" fieldPosition="0">
        <references count="3">
          <reference field="0" count="1" selected="0">
            <x v="465"/>
          </reference>
          <reference field="4" count="1" selected="0">
            <x v="208"/>
          </reference>
          <reference field="5" count="1">
            <x v="8"/>
          </reference>
        </references>
      </pivotArea>
    </format>
    <format dxfId="7329">
      <pivotArea dataOnly="0" labelOnly="1" fieldPosition="0">
        <references count="3">
          <reference field="0" count="1" selected="0">
            <x v="468"/>
          </reference>
          <reference field="4" count="1" selected="0">
            <x v="208"/>
          </reference>
          <reference field="5" count="1">
            <x v="10"/>
          </reference>
        </references>
      </pivotArea>
    </format>
    <format dxfId="7328">
      <pivotArea dataOnly="0" labelOnly="1" fieldPosition="0">
        <references count="3">
          <reference field="0" count="1" selected="0">
            <x v="469"/>
          </reference>
          <reference field="4" count="1" selected="0">
            <x v="209"/>
          </reference>
          <reference field="5" count="1">
            <x v="8"/>
          </reference>
        </references>
      </pivotArea>
    </format>
    <format dxfId="7327">
      <pivotArea dataOnly="0" labelOnly="1" fieldPosition="0">
        <references count="3">
          <reference field="0" count="1" selected="0">
            <x v="471"/>
          </reference>
          <reference field="4" count="1" selected="0">
            <x v="209"/>
          </reference>
          <reference field="5" count="1">
            <x v="10"/>
          </reference>
        </references>
      </pivotArea>
    </format>
    <format dxfId="7326">
      <pivotArea dataOnly="0" labelOnly="1" fieldPosition="0">
        <references count="3">
          <reference field="0" count="1" selected="0">
            <x v="472"/>
          </reference>
          <reference field="4" count="1" selected="0">
            <x v="210"/>
          </reference>
          <reference field="5" count="1">
            <x v="8"/>
          </reference>
        </references>
      </pivotArea>
    </format>
    <format dxfId="7325">
      <pivotArea dataOnly="0" labelOnly="1" fieldPosition="0">
        <references count="3">
          <reference field="0" count="1" selected="0">
            <x v="477"/>
          </reference>
          <reference field="4" count="1" selected="0">
            <x v="211"/>
          </reference>
          <reference field="5" count="1">
            <x v="10"/>
          </reference>
        </references>
      </pivotArea>
    </format>
    <format dxfId="7324">
      <pivotArea dataOnly="0" labelOnly="1" fieldPosition="0">
        <references count="3">
          <reference field="0" count="1" selected="0">
            <x v="478"/>
          </reference>
          <reference field="4" count="1" selected="0">
            <x v="212"/>
          </reference>
          <reference field="5" count="1">
            <x v="8"/>
          </reference>
        </references>
      </pivotArea>
    </format>
    <format dxfId="7323">
      <pivotArea dataOnly="0" labelOnly="1" fieldPosition="0">
        <references count="3">
          <reference field="0" count="1" selected="0">
            <x v="480"/>
          </reference>
          <reference field="4" count="1" selected="0">
            <x v="213"/>
          </reference>
          <reference field="5" count="1">
            <x v="10"/>
          </reference>
        </references>
      </pivotArea>
    </format>
    <format dxfId="7322">
      <pivotArea dataOnly="0" labelOnly="1" fieldPosition="0">
        <references count="3">
          <reference field="0" count="1" selected="0">
            <x v="481"/>
          </reference>
          <reference field="4" count="1" selected="0">
            <x v="215"/>
          </reference>
          <reference field="5" count="1">
            <x v="8"/>
          </reference>
        </references>
      </pivotArea>
    </format>
    <format dxfId="7321">
      <pivotArea dataOnly="0" labelOnly="1" fieldPosition="0">
        <references count="3">
          <reference field="0" count="1" selected="0">
            <x v="483"/>
          </reference>
          <reference field="4" count="1" selected="0">
            <x v="215"/>
          </reference>
          <reference field="5" count="1">
            <x v="10"/>
          </reference>
        </references>
      </pivotArea>
    </format>
    <format dxfId="7320">
      <pivotArea dataOnly="0" labelOnly="1" fieldPosition="0">
        <references count="3">
          <reference field="0" count="1" selected="0">
            <x v="485"/>
          </reference>
          <reference field="4" count="1" selected="0">
            <x v="217"/>
          </reference>
          <reference field="5" count="1">
            <x v="8"/>
          </reference>
        </references>
      </pivotArea>
    </format>
    <format dxfId="7319">
      <pivotArea dataOnly="0" labelOnly="1" fieldPosition="0">
        <references count="3">
          <reference field="0" count="1" selected="0">
            <x v="486"/>
          </reference>
          <reference field="4" count="1" selected="0">
            <x v="218"/>
          </reference>
          <reference field="5" count="1">
            <x v="10"/>
          </reference>
        </references>
      </pivotArea>
    </format>
    <format dxfId="7318">
      <pivotArea dataOnly="0" labelOnly="1" fieldPosition="0">
        <references count="3">
          <reference field="0" count="1" selected="0">
            <x v="490"/>
          </reference>
          <reference field="4" count="1" selected="0">
            <x v="223"/>
          </reference>
          <reference field="5" count="1">
            <x v="8"/>
          </reference>
        </references>
      </pivotArea>
    </format>
    <format dxfId="7317">
      <pivotArea dataOnly="0" labelOnly="1" fieldPosition="0">
        <references count="3">
          <reference field="0" count="1" selected="0">
            <x v="491"/>
          </reference>
          <reference field="4" count="1" selected="0">
            <x v="235"/>
          </reference>
          <reference field="5" count="1">
            <x v="10"/>
          </reference>
        </references>
      </pivotArea>
    </format>
    <format dxfId="7316">
      <pivotArea dataOnly="0" labelOnly="1" fieldPosition="0">
        <references count="3">
          <reference field="0" count="1" selected="0">
            <x v="492"/>
          </reference>
          <reference field="4" count="1" selected="0">
            <x v="222"/>
          </reference>
          <reference field="5" count="1">
            <x v="8"/>
          </reference>
        </references>
      </pivotArea>
    </format>
    <format dxfId="7315">
      <pivotArea dataOnly="0" labelOnly="1" fieldPosition="0">
        <references count="3">
          <reference field="0" count="1" selected="0">
            <x v="505"/>
          </reference>
          <reference field="4" count="1" selected="0">
            <x v="236"/>
          </reference>
          <reference field="5" count="1">
            <x v="7"/>
          </reference>
        </references>
      </pivotArea>
    </format>
    <format dxfId="7314">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7313">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7312">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7311">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7310">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7309">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7308">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7307">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7306">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7305">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7304">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7303">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7302">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7301">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7300">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7299">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7298">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7297">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7296">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7295">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7294">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7293">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7292">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7291">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7290">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7289">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7288">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7287">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7286">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7285">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7284">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7283">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7282">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7281">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7280">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7279">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7278">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7277">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7276">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7275">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7274">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7273">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7272">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7271">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7270">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7269">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7268">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7267">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7266">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7265">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7264">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7263">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7262">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7261">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7260">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7259">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7258">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7257">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7256">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7255">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7254">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7253">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7252">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7251">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7250">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7249">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7248">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7247">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7246">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7245">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7244">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7243">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7242">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7241">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7240">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7239">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7238">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7237">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7236">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7235">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7234">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7233">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7232">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7231">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7230">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7229">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7228">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7227">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7226">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7225">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7224">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7223">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7222">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7221">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7220">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7219">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7218">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7217">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7216">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7215">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7214">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7213">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7212">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7211">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7210">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7209">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7208">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7207">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7206">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7205">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7204">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7203">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7202">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7201">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7200">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7199">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7198">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7197">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7196">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7195">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7194">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7193">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7192">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7191">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7190">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7189">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7188">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7187">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7186">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7185">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7184">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7183">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7182">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7181">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7180">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7179">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7178">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7177">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7176">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7175">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7174">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7173">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7172">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7171">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7170">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7169">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7168">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7167">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7166">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7165">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7164">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7163">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7162">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7161">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7160">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7159">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7158">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7157">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7156">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7155">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7154">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7153">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7152">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7151">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7150">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7149">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7148">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7147">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7146">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7145">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7144">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7143">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7142">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7141">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7140">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7139">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7138">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7137">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7136">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7135">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7134">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7133">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7132">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7131">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7130">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7129">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7128">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7127">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7126">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7125">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7124">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7123">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7122">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7121">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7120">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7119">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7118">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7117">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7116">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7115">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7114">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7113">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7112">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7111">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7110">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7109">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7108">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7107">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7106">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7105">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7104">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7103">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7102">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7101">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7100">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7099">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7098">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7097">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7096">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7095">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7094">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7093">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7092">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7091">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7090">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7089">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7088">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7087">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7086">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7085">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7084">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7083">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7082">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7081">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7080">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7079">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7078">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7077">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7076">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7075">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7074">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7073">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7072">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7071">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7070">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7069">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7068">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7067">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7066">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7065">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7064">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7063">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7062">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7061">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7060">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7059">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7058">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7057">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7056">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7055">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7054">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7053">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7052">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7051">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7050">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7049">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7048">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7047">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7046">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7045">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7044">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7043">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7042">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7041">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7040">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7039">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7038">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7037">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7036">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7035">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7034">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7033">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7032">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7031">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7030">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7029">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7028">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7027">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7026">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7025">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7024">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7023">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7022">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7021">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7020">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7019">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7018">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7017">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7016">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7015">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7014">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7013">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7012">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7011">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7010">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7009">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7008">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7007">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7006">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7005">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7004">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7003">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7002">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7001">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7000">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6999">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6998">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6997">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6996">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6995">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6994">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6993">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6992">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6991">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6990">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6989">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6988">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6987">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6986">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6985">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6984">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6983">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6982">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6981">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6980">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6979">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6978">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6977">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6976">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6975">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6974">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6973">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6972">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6971">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6970">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6969">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6968">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6967">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6966">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6965">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6964">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6963">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6962">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6961">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6960">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6959">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6958">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6957">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6956">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6955">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6954">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6953">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6952">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6951">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6950">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6949">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6948">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6947">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6946">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6945">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6944">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6943">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6942">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6941">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6940">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6939">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6938">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6937">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6936">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6935">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6934">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6933">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6932">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6931">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6930">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6929">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6928">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6927">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6926">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6925">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6924">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6923">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6922">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6921">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6920">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6919">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6918">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6917">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6916">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6915">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6914">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6913">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6912">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6911">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6910">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6909">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6908">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6907">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6906">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6905">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6904">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6903">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6902">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6901">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6900">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6899">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6898">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6897">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6896">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6895">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6894">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6893">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6892">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6891">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6890">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6889">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6888">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6887">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6886">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6885">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6884">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6883">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6882">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6881">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6880">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6879">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6878">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6877">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6876">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6875">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6874">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6873">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6872">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6871">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6870">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6869">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6868">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6867">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6866">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6865">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6864">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6863">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6862">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6861">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6860">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6859">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6858">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6857">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6856">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6855">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6854">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6853">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6852">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6851">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6850">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6849">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6848">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6847">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6846">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6845">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6844">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6843">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6842">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6841">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6840">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6839">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6838">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6837">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6836">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6835">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6834">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6833">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6832">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6831">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6830">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6829">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6828">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6827">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6826">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6825">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6824">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6823">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6822">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6821">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6820">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6819">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6818">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6817">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6816">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6815">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6814">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6813">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6812">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6811">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6810">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6809">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6808">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6807">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6806">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6805">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6804">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6803">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6802">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6801">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6800">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6799">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6798">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6797">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6796">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6795">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6794">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6793">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6792">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6791">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6790">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6789">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6788">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6787">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6786">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6785">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6784">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6783">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6782">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6781">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6780">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6779">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6778">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6777">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6776">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6775">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6774">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6773">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6772">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6771">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6770">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6769">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6768">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6767">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6766">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6765">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6764">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6763">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6762">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6761">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6760">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6759">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6758">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6757">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6756">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6755">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6754">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6753">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6752">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6751">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6750">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6749">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6748">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6747">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6746">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6745">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6744">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6743">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6742">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6741">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6740">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6739">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6738">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6737">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6736">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6735">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6734">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6733">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6732">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6731">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6730">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6729">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6728">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6727">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6726">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6725">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6724">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6723">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6722">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6721">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6720">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6719">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6718">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6717">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6716">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6715">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6714">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6713">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6712">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6711">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6710">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6709">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6708">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6707">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6706">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6705">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6704">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6703">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6702">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6701">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6700">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6699">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6698">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6697">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6696">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6695">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6694">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6693">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6692">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6691">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6690">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6689">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6688">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6687">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6686">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6685">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6684">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6683">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6682">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6681">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6680">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6679">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6678">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6677">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6676">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6675">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6674">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6673">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6672">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6671">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6670">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6669">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6668">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6667">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6666">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6665">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6664">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6663">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6662">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6661">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6660">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6659">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6658">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6657">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6656">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6655">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6654">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6653">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6652">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6651">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6650">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6649">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6648">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6647">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6646">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6645">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6644">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6643">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6642">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6641">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6640">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6639">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6638">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6637">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6636">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6635">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6634">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6633">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6632">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6631">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6630">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6629">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6628">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6627">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6626">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6625">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6624">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6623">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6622">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6621">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6620">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6619">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618">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6617">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6616">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6615">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6614">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6613">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6612">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6611">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6610">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6609">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6608">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6607">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606">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6605">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6604">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6603">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602">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6601">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600">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6599">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6598">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6597">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6596">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6595">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6594">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6593">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6592">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6591">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6590">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6589">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588">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6587">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6586">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6585">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6584">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6583">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6582">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6581">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6580">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6579">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6578">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6577">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6576">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6575">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6574">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6573">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6572">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6571">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6570">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6569">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6568">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6567">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6566">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6565">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6564">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6563">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6562">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6561">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6560">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6559">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6558">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6557">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6556">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6555">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6554">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6553">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6552">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6551">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6550">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6549">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6548">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6547">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6546">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6545">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6544">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6543">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6542">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6541">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6540">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6539">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6538">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537">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6536">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6535">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6534">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6533">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6532">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6531">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6530">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6529">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528">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6527">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6526">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6525">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6524">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523">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6522">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6521">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6520">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6519">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6518">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6517">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6516">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6515">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6514">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6513">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512">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6511">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6510">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6509">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6508">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6507">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6506">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6505">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6504">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6503">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6502">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6501">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6500">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6499">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6498">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6497">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6496">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6495">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6494">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6493">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6492">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6491">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6490">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6489">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6488">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6487">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6486">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6485">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6484">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6483">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6482">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6481">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6480">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6479">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6478">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6477">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6476">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6475">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6474">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6473">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6472">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6471">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6470">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469">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6468">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6467">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6466">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6465">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6464">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6463">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6462">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6461">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6460">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6459">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6458">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6457">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6456">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6455">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6454">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6453">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6452">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6451">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6450">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6449">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6448">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6447">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6446">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6445">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6444">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6443">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6442">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6441">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6440">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6439">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6438">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6437">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6436">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6435">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6434">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6433">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6432">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6431">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6430">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6429">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428">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6427">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6426">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6425">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6424">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6423">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6422">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6421">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6420">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6419">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6418">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6417">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6416">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6415">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6414">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6413">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6412">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6411">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6410">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6409">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6408">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6407">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6406">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6405">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6404">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6403">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6402">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6401">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6400">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6399">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6398">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6397">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6396">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395">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6394">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6393">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6392">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6391">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6390">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6389">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6388">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6387">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6386">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6385">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6384">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6383">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6382">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6381">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6380">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6379">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6378">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6377">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6376">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6375">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6374">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6373">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6372">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6371">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6370">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6369">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6368">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6367">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6366">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6365">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6364">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6363">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6362">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6361">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6360">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6359">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6358">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6357">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6356">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6355">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6354">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6353">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6352">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6351">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6350">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6349">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6348">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6347">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6346">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6345">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6344">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6343">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6342">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6341">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6340">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6339">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6338">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6337">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6336">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6335">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6334">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6333">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6332">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6331">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6330">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6329">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6328">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6327">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6326">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6325">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6324">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6323">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6322">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6321">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6320">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6319">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6318">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6317">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6316">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6315">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6314">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6313">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6312">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6311">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6310">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6309">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6308">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6307">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6306">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6305">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6304">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6303">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6302">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6301">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6300">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6299">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6298">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6297">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6296">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6295">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6294">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6293">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6292">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6291">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6290">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6289">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6288">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6287">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6286">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6285">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6284">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6283">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6282">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6281">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6280">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6279">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6278">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6277">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6276">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6275">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6274">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73">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6272">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6271">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6270">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6269">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6268">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6267">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6266">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6265">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6264">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6263">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6262">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6261">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6260">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6259">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6258">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6257">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6256">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6255">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6254">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6253">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6252">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6251">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6250">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6249">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6248">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6247">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6246">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6245">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6244">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6243">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6242">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6241">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6240">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39">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6238">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6237">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6236">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6235">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6234">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33">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6232">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6231">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6230">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6229">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6228">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6227">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6226">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6225">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6224">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6223">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6222">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6221">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6220">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6219">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6218">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6217">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6216">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15">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6214">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6213">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12">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6211">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6210">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6209">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6208">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07">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6206">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6205">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6204">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6203">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6202">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6201">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00">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6199">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6198">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6197">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6196">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6195">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94">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6193">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6192">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91">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6190">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6189">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6188">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6187">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6186">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6185">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84">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6183">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6182">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6181">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6180">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6179">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6178">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6177">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6176">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6175">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6174">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6173">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6172">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6171">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6170">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6169">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6168">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6167">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6166">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6165">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6164">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6163">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6162">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161">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6160">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6159">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6158">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157">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6156">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6155">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154">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6153">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152">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6151">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6150">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149">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6148">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6147">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6146">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6145">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6144">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6143">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6142">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6141">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6140">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6139">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6138">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6137">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6136">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6135">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6134">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6133">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132">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6131">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6130">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6129">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6128">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6127">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26">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6125">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6124">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23">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6122">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6121">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120">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6119">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6118">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17">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6116">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6115">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6114">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6113">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6112">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6111">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6110">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6109">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6108">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6107">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6106">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6105">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6104">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6103">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6102">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6101">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6100">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6099">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6098">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6097">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6096">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6095">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6094">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6093">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6092">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091">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6090">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6089">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6088">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6087">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6086">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6085">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6084">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6083">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6082">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81">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6080">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6079">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6078">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6077">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6076">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6075">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6074">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6073">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6072">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6071">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6070">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6069">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6068">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6067">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6066">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6065">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6064">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6063">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6062">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061">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6060">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6059">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6058">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6057">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6056">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6055">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6054">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6053">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6052">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6051">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6050">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6049">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6048">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6047">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6046">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6045">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6044">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6043">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6042">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6041">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6040">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6039">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6038">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6037">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6036">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6035">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034">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6033">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6032">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6031">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6030">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6029">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6028">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6027">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6026">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6025">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6024">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6023">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22">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6021">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6020">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6019">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18">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017">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6016">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6015">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6014">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6013">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6012">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6011">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10">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6009">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08">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6007">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6006">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6005">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04">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6003">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02">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6001">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6000">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5999">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98">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5997">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96">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5995">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5994">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5993">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5992">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5991">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90">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5989">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5988">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5987">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5986">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5985">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5984">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5983">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5982">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5981">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5980">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5979">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5978">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5977">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5976">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5975">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5974">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5973">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5972">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5971">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5970">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5969">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5968">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5967">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5966">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5965">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5964">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5963">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5962">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5961">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5960">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5959">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5958">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5957">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5956">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5955">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5954">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5953">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5952">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5951">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5950">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5949">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5948">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947">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5946">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5945">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5944">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5943">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5942">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5941">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5940">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5939">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5938">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5937">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5936">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5935">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5934">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5933">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5932">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5931">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5930">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5929">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5928">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5927">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5926">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5925">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5924">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5923">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5922">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5921">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5920">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5919">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5918">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5917">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5916">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5915">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5914">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5913">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5912">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5911">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5910">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5909">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5908">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5907">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5906">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5905">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5904">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5903">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5902">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5901">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5900">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5899">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5898">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5897">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5896">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5895">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94">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5893">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5892">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91">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5890">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5889">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5888">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5887">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5886">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5885">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5884">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5883">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5882">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5881">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80">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5879">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5878">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5877">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5876">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5875">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5874">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5873">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5872">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5871">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5870">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5869">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5868">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5867">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5866">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5865">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5864">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5863">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5862">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5861">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5860">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5859">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5858">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5857">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5856">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5855">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5854">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5853">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5852">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5851">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5850">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849">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5848">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5847">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5846">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5845">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5844">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5843">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5842">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5841">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5840">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5839">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5838">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5837">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5836">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5835">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5834">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5833">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5832">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5831">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5830">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5829">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5828">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5827">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5826">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5825">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5824">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5823">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5822">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5821">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5820">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5819">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18">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5817">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5816">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5815">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5814">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5813">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5812">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5811">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5810">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5809">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5808">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5807">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5806">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5805">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5804">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5803">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5802">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5801">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5800">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5799">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798">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5797">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5796">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5795">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5794">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5793">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5792">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5791">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5790">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5789">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5788">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5787">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5786">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5785">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5784">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5783">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5782">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5781">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5780">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5779">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5778">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5777">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5776">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5775">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5774">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5773">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5772">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5771">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5770">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5769">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5768">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5767">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5766">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5765">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5764">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5763">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5762">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5761">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5760">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5759">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5758">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5757">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5756">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5755">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5754">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5753">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5752">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5751">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5750">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5749">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5748">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5747">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5746">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5745">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5744">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5743">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5742">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5741">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5740">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5739">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5738">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5737">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5736">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5735">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5734">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5733">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5732">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5731">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5730">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5729">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5728">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5727">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5726">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5725">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5724">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5723">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5722">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5721">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5720">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5719">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5718">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5717">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5716">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5715">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5714">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5713">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5712">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5711">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5710">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5709">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5708">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5707">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5706">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5705">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5704">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5703">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5702">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5701">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5700">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5699">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5698">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5697">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5696">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5695">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5694">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5693">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5692">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5691">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5690">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5689">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5688">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5687">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86">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5685">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5684">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5683">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5682">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5681">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80">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5679">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5678">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5677">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5676">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5675">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5674">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5673">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5672">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5671">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5670">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5669">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5668">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5667">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5666">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5665">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5664">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5663">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5662">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61">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660">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5659">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58">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5657">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5656">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5655">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5654">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53">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5652">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5651">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5650">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5649">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5648">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5647">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46">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5645">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5644">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5643">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5642">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5641">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40">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639">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38">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5637">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636">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5635">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5634">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5633">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5632">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5631">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5630">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5629">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5628">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5627">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5626">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5625">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5624">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5623">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5622">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5621">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5620">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5619">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5618">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5617">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5616">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5615">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5614">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5613">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5612">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5611">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5610">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5609">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5608">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5607">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5606">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5605">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5604">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5603">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5602">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5601">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5600">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5599">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5598">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5597">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5596">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5595">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5594">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593">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5592">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5591">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5590">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5589">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5588">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5587">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5586">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585">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5584">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5583">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5582">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581">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5580">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5579">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5578">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5577">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5576">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5575">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5574">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5573">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5572">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571">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5570">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5569">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5568">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5567">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5566">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5565">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5564">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5563">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5562">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5561">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5560">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5559">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5558">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5557">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5556">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5555">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5554">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5553">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5552">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5551">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5550">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5549">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5548">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5547">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5546">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545">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5544">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543">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5542">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5541">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5540">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5539">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5538">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5537">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5536">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5535">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5534">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533">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5532">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5531">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5530">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5529">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5528">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5527">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5526">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5525">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5524">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5523">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5522">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5521">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5520">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5519">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5518">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5517">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5516">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5515">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5514">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5513">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5512">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5511">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5510">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5509">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508">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5507">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5506">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5505">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5504">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5503">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5502">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5501">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5500">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5499">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5498">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5497">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5496">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5495">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5494">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5493">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5492">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5491">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5490">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5489">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5488">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5487">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5486">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5485">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5484">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83">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5482">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5481">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5480">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5479">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5478">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5477">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5476">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5475">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5474">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5473">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5472">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5471">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5470">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5469">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5468">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467">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5466">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5465">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5464">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5463">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5462">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5461">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5460">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5459">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5458">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5457">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5456">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5455">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5454">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5453">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5452">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5451">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5450">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5449">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5448">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5447">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5446">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5445">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5444">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5443">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5442">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5441">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5440">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5439">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5438">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5437">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5436">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5435">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5434">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5433">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5432">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5431">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5430">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5429">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5428">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5427">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5426">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5425">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5424">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5423">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5422">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5421">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5420">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5419">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5418">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5417">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5416">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5415">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5414">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5413">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5412">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5411">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5410">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5409">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5408">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5407">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5406">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5405">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5404">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5403">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5402">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5401">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5400">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5399">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5398">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5397">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5396">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5395">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5394">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5393">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5392">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5391">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5390">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5389">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5388">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5387">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5386">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5385">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5384">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5383">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5382">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5381">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5380">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5379">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5378">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5377">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5376">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5375">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5374">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5373">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5372">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5371">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5370">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69">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5368">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5367">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5366">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5365">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5364">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63">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5362">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5361">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5360">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5359">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5358">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5357">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5356">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5355">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5354">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5353">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5352">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5351">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5350">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5349">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5348">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5347">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5346">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5345">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44">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343">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5342">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41">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5340">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5339">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5338">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5337">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36">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5335">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5334">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5333">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5332">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5331">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5330">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29">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5328">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5327">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5326">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5325">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5324">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23">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322">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21">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5320">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319">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5318">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5317">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5316">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5315">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5314">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5313">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5312">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5311">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5310">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5309">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5308">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5307">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5306">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5305">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5304">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5303">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5302">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5301">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5300">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5299">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5298">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5297">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5296">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5295">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5294">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5293">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5292">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5291">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5290">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5289">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5288">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5287">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5286">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5285">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5284">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5283">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5282">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5281">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5280">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5279">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5278">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5277">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5276">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5275">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5274">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5273">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5272">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5271">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5270">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5269">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5268">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5267">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5266">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5265">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5264">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5263">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5262">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5261">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5260">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5259">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5258">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5257">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5256">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5255">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5254">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5253">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5252">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5251">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5250">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5249">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5248">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5247">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5246">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5245">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5244">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5243">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5242">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5241">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5240">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5239">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5238">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5237">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5236">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5235">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5234">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5233">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5232">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5231">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5230">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5229">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5228">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5227">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5226">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5225">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5224">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5223">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5222">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5221">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5220">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5219">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5218">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5217">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5216">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5215">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5214">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5213">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5212">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5211">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5210">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5209">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5208">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5207">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5206">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5205">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5204">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5203">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5202">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5201">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5200">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5199">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5198">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5197">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5196">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5195">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5194">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5193">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5192">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5191">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5190">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5189">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5188">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5187">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5186">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5185">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5184">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5183">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5182">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5181">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5180">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5179">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5178">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5177">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5176">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5175">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5174">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5173">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5172">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5171">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5170">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5169">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5168">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5167">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5166">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5165">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5164">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5163">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5162">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5161">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5160">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5159">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5158">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5157">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5156">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5155">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5154">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5153">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5152">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5151">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5150">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5149">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5148">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147">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5146">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145">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5144">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5143">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5142">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5141">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5140">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5139">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5138">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5137">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5136">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5135">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5134">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5133">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5132">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5131">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5130">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5129">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5128">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5127">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5126">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5125">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5124">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5123">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5122">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5121">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5120">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5119">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5118">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5117">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5116">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5115">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5114">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5113">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5112">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5111">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5110">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5109">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5108">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5107">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5106">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5105">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5104">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5103">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5102">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5101">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5100">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5099">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5098">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5097">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5096">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5095">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5094">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5093">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5092">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5091">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5090">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5089">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5088">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5087">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5086">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5085">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5084">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5083">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5082">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5081">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5080">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5079">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5078">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5077">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5076">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5075">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5074">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5073">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5072">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5071">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5070">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5069">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5068">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5067">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5066">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5065">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5064">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5063">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5062">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5061">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5060">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5059">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5058">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5057">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5056">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5055">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5054">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5053">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5052">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5051">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5050">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5049">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5048">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5047">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5046">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5045">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5044">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043">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5042">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5041">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5040">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5039">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5038">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5037">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5036">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5035">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5034">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5033">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5032">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5031">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5030">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5029">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5028">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5027">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5026">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5025">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5024">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5023">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5022">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5021">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5020">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5019">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5018">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5017">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5016">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5015">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5014">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5013">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5012">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5011">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5010">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5009">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5008">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5007">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5006">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5005">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004">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5003">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5002">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5001">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5000">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4999">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4998">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4997">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4996">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4995">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4994">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4993">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4992">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4991">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4990">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4989">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4988">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4987">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4986">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4985">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4984">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4983">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4982">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4981">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4980">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4979">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4978">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4977">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4976">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4975">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4974">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4973">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4972">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4971">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4970">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4969">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4968">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4967">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4966">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4965">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4964">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4963">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4962">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4961">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4960">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4959">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4958">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4957">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4956">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4955">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4954">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4953">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4952">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4951">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4950">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4949">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4948">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4947">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4946">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4945">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4944">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4943">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4942">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4941">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4940">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4939">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4938">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4937">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4936">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4935">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4934">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4933">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4932">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4931">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4930">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4929">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4928">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4927">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4926">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4925">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4924">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4923">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4922">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4921">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4920">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4919">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4918">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4917">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4916">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915">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4914">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913">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12">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4911">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10">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909">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908">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4907">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4906">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905">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904">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4903">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4902">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4901">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4900">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4899">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98">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4897">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4896">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4895">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4894">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4893">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892">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91">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4890">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4889">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4888">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4887">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86">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885">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884">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83">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82">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881">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4880">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4879">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4878">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4877">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4876">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4875">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4874">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73">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872">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871">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870">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69">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868">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867">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66">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865">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4864">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63">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4862">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4861">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60">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859">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4858">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4857">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4856">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55">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4854">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853">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4852">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4851">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850">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849">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848">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847">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4846">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845">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844">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4843">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4842">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4841">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4840">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4839">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838">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4837">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4836">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835">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34">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4833">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832">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831">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30">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4829">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4828">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27">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26">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825">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24">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23">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4822">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21">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820">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4819">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4818">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817">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4816">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15">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814">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13">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812">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4811">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4810">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4809">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08">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07">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4806">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4805">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04">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803">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4802">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01">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4800">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99">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798">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4797">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96">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4795">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4794">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793">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4792">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4791">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4790">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89">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4788">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4787">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86">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4785">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4784">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4783">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82">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4781">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4780">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4779">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78">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777">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4776">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4775">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74">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4773">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4772">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771">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4770">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69">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4768">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4767">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66">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4765">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4764">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4763">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762">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4761">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760">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59">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4758">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4757">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756">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4755">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4754">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4753">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52">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751">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4750">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49">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4748">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747">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4746">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45">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44">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4743">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4742">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4741">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4740">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39">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38">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37">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36">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35">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4734">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4733">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4732">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31">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30">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29">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28">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4727">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726">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4725">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4724">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4723">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4722">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4721">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4720">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19">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4718">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17">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4716">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4715">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714">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4713">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4712">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4711">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4710">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4709">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08">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4707">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06">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05">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04">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4703">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4702">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01">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4700">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699">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4698">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697">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696">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4695">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94">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4693">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4692">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4691">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4690">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89">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4688">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4687">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4686">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85">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84">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4683">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4682">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681">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4680">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679">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78">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77">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4676">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75">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674">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4673">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672">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4671">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4670">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4669">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4668">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67">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4666">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65">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664">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4663">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4662">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61">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660">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59">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58">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657">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4656">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655">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4654">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4653">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4652">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4651">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4650">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49">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4648">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47">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4646">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645">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4644">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43">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642">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641">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4640">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4639">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38">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37">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36">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635">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4634">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4633">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4632">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4631">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4630">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29">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28">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4627">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4626">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4625">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624">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4623">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22">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4621">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620">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4619">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4618">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617">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4616">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4615">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14">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13">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12">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611">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4610">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4609">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4608">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607">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4606">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4605">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4604">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4603">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4602">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01">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600">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599">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98">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4597">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596">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595">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594">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4593">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4592">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4591">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4590">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4589">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588">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87">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586">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4585">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584">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4583">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4582">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81">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580">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4579">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4578">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577">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4576">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4575">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574">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4573">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572">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4571">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4570">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4569">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4568">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567">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566">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4565">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4564">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563">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4562">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561">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4560">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559">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4558">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557">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4556">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555">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4554">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553">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4552">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551">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550">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4549">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4548">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4547">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4546">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4545">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544">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4543">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4542">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4541">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540">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539">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4538">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4537">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536">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535">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4534">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4533">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532">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4531">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530">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4529">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4528">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4527">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4526">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4525">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4524">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4523">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4522">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521">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4520">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4519">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4518">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4517">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4516">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4515">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14">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4513">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12">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11">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4510">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09">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508">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507">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506">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4505">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04">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03">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02">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4501">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4500">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4499">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4498">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4497">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96">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4495">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4494">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4493">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4492">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4491">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490">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89">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88">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4487">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4486">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85">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84">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483">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482">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81">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80">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79">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4478">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4477">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4476">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4475">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4474">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4473">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72">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71">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470">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469">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68">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67">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466">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465">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64">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63">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62">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61">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4460">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4459">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58">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457">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4456">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4455">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4454">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53">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4452">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451">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450">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449">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448">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447">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46">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445">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4444">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443">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442">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4441">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440">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439">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438">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37">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436">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4435">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434">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433">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32">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31">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30">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429">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428">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27">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4426">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4425">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24">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23">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22">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21">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20">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19">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18">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17">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4416">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4415">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414">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4413">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12">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411">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10">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409">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4408">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407">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4406">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05">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04">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403">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402">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01">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00">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399">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398">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97">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4396">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95">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94">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393">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92">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4391">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4390">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389">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88">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4387">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86">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85">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4384">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4383">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82">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81">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80">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379">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378">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77">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376">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75">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4374">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73">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72">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4371">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4370">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69">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4368">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4367">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366">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4365">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64">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4363">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362">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61">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4360">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59">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358">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357">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356">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355">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54">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353">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52">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351">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350">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349">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4348">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47">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346">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4345">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44">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4343">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342">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4341">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40">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39">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4338">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337">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336">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4335">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34">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33">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32">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31">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30">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329">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4328">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4327">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26">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25">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24">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23">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322">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321">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4320">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4319">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4318">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17">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316">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15">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14">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4313">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12">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11">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10">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309">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08">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4307">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306">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4305">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4304">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303">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02">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01">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00">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99">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98">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297">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296">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95">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4294">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293">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4292">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291">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290">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4289">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88">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4287">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4286">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85">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4284">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83">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282">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4281">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4280">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79">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78">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277">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276">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275">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274">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4273">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272">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71">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70">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4269">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68">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4267">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266">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4265">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264">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4263">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4262">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261">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4260">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59">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58">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57">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256">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255">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254">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53">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252">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51">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50">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49">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248">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247">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246">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4245">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4244">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4243">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242">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41">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240">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39">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4238">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237">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236">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35">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234">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233">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4232">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31">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30">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29">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28">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227">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226">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4225">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4224">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223">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22">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21">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20">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219">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4218">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4217">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216">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215">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14">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13">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4212">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11">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4210">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4209">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208">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207">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06">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05">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04">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03">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202">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4201">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4200">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4199">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98">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4197">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96">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4195">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194">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4193">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92">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191">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190">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89">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4188">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187">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186">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185">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4184">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4183">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4182">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4181">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4180">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79">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78">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177">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176">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175">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4174">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173">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72">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171">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4170">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69">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68">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167">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166">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165">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164">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163">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162">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4161">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160">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4159">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158">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157">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56">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4155">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4154">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53">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52">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51">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4150">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149">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148">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147">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4146">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145">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4144">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43">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142">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41">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140">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4139">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4138">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4137">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4136">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4135">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134">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133">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4132">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131">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130">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129">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128">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127">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126">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125">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124">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123">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122">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21">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20">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119">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4118">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117">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116">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4115">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114">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13">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112">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111">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110">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4109">
      <pivotArea type="all" dataOnly="0" outline="0" fieldPosition="0"/>
    </format>
    <format dxfId="410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07">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106">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105">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104">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103">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102">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101">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100">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099">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098">
      <pivotArea dataOnly="0" labelOnly="1" fieldPosition="0">
        <references count="1">
          <reference field="0" count="10">
            <x v="501"/>
            <x v="502"/>
            <x v="503"/>
            <x v="504"/>
            <x v="505"/>
            <x v="506"/>
            <x v="507"/>
            <x v="508"/>
            <x v="509"/>
            <x v="510"/>
          </reference>
        </references>
      </pivotArea>
    </format>
    <format dxfId="4097">
      <pivotArea dataOnly="0" labelOnly="1" grandRow="1" outline="0" fieldPosition="0"/>
    </format>
    <format dxfId="4096">
      <pivotArea dataOnly="0" labelOnly="1" fieldPosition="0">
        <references count="2">
          <reference field="0" count="1" selected="0">
            <x v="0"/>
          </reference>
          <reference field="4" count="1">
            <x v="119"/>
          </reference>
        </references>
      </pivotArea>
    </format>
    <format dxfId="4095">
      <pivotArea dataOnly="0" labelOnly="1" fieldPosition="0">
        <references count="2">
          <reference field="0" count="1" selected="0">
            <x v="1"/>
          </reference>
          <reference field="4" count="1">
            <x v="120"/>
          </reference>
        </references>
      </pivotArea>
    </format>
    <format dxfId="4094">
      <pivotArea dataOnly="0" labelOnly="1" fieldPosition="0">
        <references count="2">
          <reference field="0" count="1" selected="0">
            <x v="2"/>
          </reference>
          <reference field="4" count="1">
            <x v="121"/>
          </reference>
        </references>
      </pivotArea>
    </format>
    <format dxfId="4093">
      <pivotArea dataOnly="0" labelOnly="1" fieldPosition="0">
        <references count="2">
          <reference field="0" count="1" selected="0">
            <x v="3"/>
          </reference>
          <reference field="4" count="1">
            <x v="125"/>
          </reference>
        </references>
      </pivotArea>
    </format>
    <format dxfId="4092">
      <pivotArea dataOnly="0" labelOnly="1" fieldPosition="0">
        <references count="2">
          <reference field="0" count="1" selected="0">
            <x v="4"/>
          </reference>
          <reference field="4" count="1">
            <x v="129"/>
          </reference>
        </references>
      </pivotArea>
    </format>
    <format dxfId="4091">
      <pivotArea dataOnly="0" labelOnly="1" fieldPosition="0">
        <references count="2">
          <reference field="0" count="1" selected="0">
            <x v="6"/>
          </reference>
          <reference field="4" count="1">
            <x v="132"/>
          </reference>
        </references>
      </pivotArea>
    </format>
    <format dxfId="4090">
      <pivotArea dataOnly="0" labelOnly="1" fieldPosition="0">
        <references count="2">
          <reference field="0" count="1" selected="0">
            <x v="7"/>
          </reference>
          <reference field="4" count="1">
            <x v="139"/>
          </reference>
        </references>
      </pivotArea>
    </format>
    <format dxfId="4089">
      <pivotArea dataOnly="0" labelOnly="1" fieldPosition="0">
        <references count="2">
          <reference field="0" count="1" selected="0">
            <x v="8"/>
          </reference>
          <reference field="4" count="1">
            <x v="145"/>
          </reference>
        </references>
      </pivotArea>
    </format>
    <format dxfId="4088">
      <pivotArea dataOnly="0" labelOnly="1" fieldPosition="0">
        <references count="2">
          <reference field="0" count="1" selected="0">
            <x v="9"/>
          </reference>
          <reference field="4" count="1">
            <x v="151"/>
          </reference>
        </references>
      </pivotArea>
    </format>
    <format dxfId="4087">
      <pivotArea dataOnly="0" labelOnly="1" fieldPosition="0">
        <references count="2">
          <reference field="0" count="1" selected="0">
            <x v="10"/>
          </reference>
          <reference field="4" count="1">
            <x v="158"/>
          </reference>
        </references>
      </pivotArea>
    </format>
    <format dxfId="4086">
      <pivotArea dataOnly="0" labelOnly="1" fieldPosition="0">
        <references count="2">
          <reference field="0" count="1" selected="0">
            <x v="11"/>
          </reference>
          <reference field="4" count="1">
            <x v="164"/>
          </reference>
        </references>
      </pivotArea>
    </format>
    <format dxfId="4085">
      <pivotArea dataOnly="0" labelOnly="1" fieldPosition="0">
        <references count="2">
          <reference field="0" count="1" selected="0">
            <x v="12"/>
          </reference>
          <reference field="4" count="1">
            <x v="166"/>
          </reference>
        </references>
      </pivotArea>
    </format>
    <format dxfId="4084">
      <pivotArea dataOnly="0" labelOnly="1" fieldPosition="0">
        <references count="2">
          <reference field="0" count="1" selected="0">
            <x v="13"/>
          </reference>
          <reference field="4" count="1">
            <x v="167"/>
          </reference>
        </references>
      </pivotArea>
    </format>
    <format dxfId="4083">
      <pivotArea dataOnly="0" labelOnly="1" fieldPosition="0">
        <references count="2">
          <reference field="0" count="1" selected="0">
            <x v="16"/>
          </reference>
          <reference field="4" count="1">
            <x v="177"/>
          </reference>
        </references>
      </pivotArea>
    </format>
    <format dxfId="4082">
      <pivotArea dataOnly="0" labelOnly="1" fieldPosition="0">
        <references count="2">
          <reference field="0" count="1" selected="0">
            <x v="17"/>
          </reference>
          <reference field="4" count="1">
            <x v="0"/>
          </reference>
        </references>
      </pivotArea>
    </format>
    <format dxfId="4081">
      <pivotArea dataOnly="0" labelOnly="1" fieldPosition="0">
        <references count="2">
          <reference field="0" count="1" selected="0">
            <x v="18"/>
          </reference>
          <reference field="4" count="1">
            <x v="1"/>
          </reference>
        </references>
      </pivotArea>
    </format>
    <format dxfId="4080">
      <pivotArea dataOnly="0" labelOnly="1" fieldPosition="0">
        <references count="2">
          <reference field="0" count="1" selected="0">
            <x v="19"/>
          </reference>
          <reference field="4" count="1">
            <x v="2"/>
          </reference>
        </references>
      </pivotArea>
    </format>
    <format dxfId="4079">
      <pivotArea dataOnly="0" labelOnly="1" fieldPosition="0">
        <references count="2">
          <reference field="0" count="1" selected="0">
            <x v="20"/>
          </reference>
          <reference field="4" count="1">
            <x v="3"/>
          </reference>
        </references>
      </pivotArea>
    </format>
    <format dxfId="4078">
      <pivotArea dataOnly="0" labelOnly="1" fieldPosition="0">
        <references count="2">
          <reference field="0" count="1" selected="0">
            <x v="21"/>
          </reference>
          <reference field="4" count="1">
            <x v="4"/>
          </reference>
        </references>
      </pivotArea>
    </format>
    <format dxfId="4077">
      <pivotArea dataOnly="0" labelOnly="1" fieldPosition="0">
        <references count="2">
          <reference field="0" count="1" selected="0">
            <x v="22"/>
          </reference>
          <reference field="4" count="1">
            <x v="123"/>
          </reference>
        </references>
      </pivotArea>
    </format>
    <format dxfId="4076">
      <pivotArea dataOnly="0" labelOnly="1" fieldPosition="0">
        <references count="2">
          <reference field="0" count="1" selected="0">
            <x v="23"/>
          </reference>
          <reference field="4" count="1">
            <x v="163"/>
          </reference>
        </references>
      </pivotArea>
    </format>
    <format dxfId="4075">
      <pivotArea dataOnly="0" labelOnly="1" fieldPosition="0">
        <references count="2">
          <reference field="0" count="1" selected="0">
            <x v="25"/>
          </reference>
          <reference field="4" count="1">
            <x v="177"/>
          </reference>
        </references>
      </pivotArea>
    </format>
    <format dxfId="4074">
      <pivotArea dataOnly="0" labelOnly="1" fieldPosition="0">
        <references count="2">
          <reference field="0" count="1" selected="0">
            <x v="26"/>
          </reference>
          <reference field="4" count="1">
            <x v="5"/>
          </reference>
        </references>
      </pivotArea>
    </format>
    <format dxfId="4073">
      <pivotArea dataOnly="0" labelOnly="1" fieldPosition="0">
        <references count="2">
          <reference field="0" count="1" selected="0">
            <x v="27"/>
          </reference>
          <reference field="4" count="1">
            <x v="83"/>
          </reference>
        </references>
      </pivotArea>
    </format>
    <format dxfId="4072">
      <pivotArea dataOnly="0" labelOnly="1" fieldPosition="0">
        <references count="2">
          <reference field="0" count="1" selected="0">
            <x v="28"/>
          </reference>
          <reference field="4" count="1">
            <x v="13"/>
          </reference>
        </references>
      </pivotArea>
    </format>
    <format dxfId="4071">
      <pivotArea dataOnly="0" labelOnly="1" fieldPosition="0">
        <references count="2">
          <reference field="0" count="1" selected="0">
            <x v="29"/>
          </reference>
          <reference field="4" count="1">
            <x v="21"/>
          </reference>
        </references>
      </pivotArea>
    </format>
    <format dxfId="4070">
      <pivotArea dataOnly="0" labelOnly="1" fieldPosition="0">
        <references count="2">
          <reference field="0" count="1" selected="0">
            <x v="30"/>
          </reference>
          <reference field="4" count="1">
            <x v="97"/>
          </reference>
        </references>
      </pivotArea>
    </format>
    <format dxfId="4069">
      <pivotArea dataOnly="0" labelOnly="1" fieldPosition="0">
        <references count="2">
          <reference field="0" count="1" selected="0">
            <x v="31"/>
          </reference>
          <reference field="4" count="1">
            <x v="61"/>
          </reference>
        </references>
      </pivotArea>
    </format>
    <format dxfId="4068">
      <pivotArea dataOnly="0" labelOnly="1" fieldPosition="0">
        <references count="2">
          <reference field="0" count="1" selected="0">
            <x v="32"/>
          </reference>
          <reference field="4" count="1">
            <x v="7"/>
          </reference>
        </references>
      </pivotArea>
    </format>
    <format dxfId="4067">
      <pivotArea dataOnly="0" labelOnly="1" fieldPosition="0">
        <references count="2">
          <reference field="0" count="1" selected="0">
            <x v="33"/>
          </reference>
          <reference field="4" count="1">
            <x v="11"/>
          </reference>
        </references>
      </pivotArea>
    </format>
    <format dxfId="4066">
      <pivotArea dataOnly="0" labelOnly="1" fieldPosition="0">
        <references count="2">
          <reference field="0" count="1" selected="0">
            <x v="34"/>
          </reference>
          <reference field="4" count="1">
            <x v="14"/>
          </reference>
        </references>
      </pivotArea>
    </format>
    <format dxfId="4065">
      <pivotArea dataOnly="0" labelOnly="1" fieldPosition="0">
        <references count="2">
          <reference field="0" count="1" selected="0">
            <x v="35"/>
          </reference>
          <reference field="4" count="1">
            <x v="21"/>
          </reference>
        </references>
      </pivotArea>
    </format>
    <format dxfId="4064">
      <pivotArea dataOnly="0" labelOnly="1" fieldPosition="0">
        <references count="2">
          <reference field="0" count="1" selected="0">
            <x v="36"/>
          </reference>
          <reference field="4" count="1">
            <x v="27"/>
          </reference>
        </references>
      </pivotArea>
    </format>
    <format dxfId="4063">
      <pivotArea dataOnly="0" labelOnly="1" fieldPosition="0">
        <references count="2">
          <reference field="0" count="1" selected="0">
            <x v="37"/>
          </reference>
          <reference field="4" count="1">
            <x v="39"/>
          </reference>
        </references>
      </pivotArea>
    </format>
    <format dxfId="4062">
      <pivotArea dataOnly="0" labelOnly="1" fieldPosition="0">
        <references count="2">
          <reference field="0" count="1" selected="0">
            <x v="38"/>
          </reference>
          <reference field="4" count="1">
            <x v="45"/>
          </reference>
        </references>
      </pivotArea>
    </format>
    <format dxfId="4061">
      <pivotArea dataOnly="0" labelOnly="1" fieldPosition="0">
        <references count="2">
          <reference field="0" count="1" selected="0">
            <x v="39"/>
          </reference>
          <reference field="4" count="1">
            <x v="66"/>
          </reference>
        </references>
      </pivotArea>
    </format>
    <format dxfId="4060">
      <pivotArea dataOnly="0" labelOnly="1" fieldPosition="0">
        <references count="2">
          <reference field="0" count="1" selected="0">
            <x v="40"/>
          </reference>
          <reference field="4" count="1">
            <x v="100"/>
          </reference>
        </references>
      </pivotArea>
    </format>
    <format dxfId="4059">
      <pivotArea dataOnly="0" labelOnly="1" fieldPosition="0">
        <references count="2">
          <reference field="0" count="1" selected="0">
            <x v="41"/>
          </reference>
          <reference field="4" count="1">
            <x v="162"/>
          </reference>
        </references>
      </pivotArea>
    </format>
    <format dxfId="4058">
      <pivotArea dataOnly="0" labelOnly="1" fieldPosition="0">
        <references count="2">
          <reference field="0" count="1" selected="0">
            <x v="42"/>
          </reference>
          <reference field="4" count="1">
            <x v="8"/>
          </reference>
        </references>
      </pivotArea>
    </format>
    <format dxfId="4057">
      <pivotArea dataOnly="0" labelOnly="1" fieldPosition="0">
        <references count="2">
          <reference field="0" count="1" selected="0">
            <x v="43"/>
          </reference>
          <reference field="4" count="1">
            <x v="10"/>
          </reference>
        </references>
      </pivotArea>
    </format>
    <format dxfId="4056">
      <pivotArea dataOnly="0" labelOnly="1" fieldPosition="0">
        <references count="2">
          <reference field="0" count="1" selected="0">
            <x v="44"/>
          </reference>
          <reference field="4" count="1">
            <x v="12"/>
          </reference>
        </references>
      </pivotArea>
    </format>
    <format dxfId="4055">
      <pivotArea dataOnly="0" labelOnly="1" fieldPosition="0">
        <references count="2">
          <reference field="0" count="1" selected="0">
            <x v="45"/>
          </reference>
          <reference field="4" count="1">
            <x v="16"/>
          </reference>
        </references>
      </pivotArea>
    </format>
    <format dxfId="4054">
      <pivotArea dataOnly="0" labelOnly="1" fieldPosition="0">
        <references count="2">
          <reference field="0" count="1" selected="0">
            <x v="46"/>
          </reference>
          <reference field="4" count="1">
            <x v="17"/>
          </reference>
        </references>
      </pivotArea>
    </format>
    <format dxfId="4053">
      <pivotArea dataOnly="0" labelOnly="1" fieldPosition="0">
        <references count="2">
          <reference field="0" count="1" selected="0">
            <x v="47"/>
          </reference>
          <reference field="4" count="1">
            <x v="19"/>
          </reference>
        </references>
      </pivotArea>
    </format>
    <format dxfId="4052">
      <pivotArea dataOnly="0" labelOnly="1" fieldPosition="0">
        <references count="2">
          <reference field="0" count="1" selected="0">
            <x v="48"/>
          </reference>
          <reference field="4" count="1">
            <x v="20"/>
          </reference>
        </references>
      </pivotArea>
    </format>
    <format dxfId="4051">
      <pivotArea dataOnly="0" labelOnly="1" fieldPosition="0">
        <references count="2">
          <reference field="0" count="1" selected="0">
            <x v="49"/>
          </reference>
          <reference field="4" count="1">
            <x v="21"/>
          </reference>
        </references>
      </pivotArea>
    </format>
    <format dxfId="4050">
      <pivotArea dataOnly="0" labelOnly="1" fieldPosition="0">
        <references count="2">
          <reference field="0" count="1" selected="0">
            <x v="52"/>
          </reference>
          <reference field="4" count="1">
            <x v="23"/>
          </reference>
        </references>
      </pivotArea>
    </format>
    <format dxfId="4049">
      <pivotArea dataOnly="0" labelOnly="1" fieldPosition="0">
        <references count="2">
          <reference field="0" count="1" selected="0">
            <x v="53"/>
          </reference>
          <reference field="4" count="1">
            <x v="28"/>
          </reference>
        </references>
      </pivotArea>
    </format>
    <format dxfId="4048">
      <pivotArea dataOnly="0" labelOnly="1" fieldPosition="0">
        <references count="2">
          <reference field="0" count="1" selected="0">
            <x v="54"/>
          </reference>
          <reference field="4" count="1">
            <x v="29"/>
          </reference>
        </references>
      </pivotArea>
    </format>
    <format dxfId="4047">
      <pivotArea dataOnly="0" labelOnly="1" fieldPosition="0">
        <references count="2">
          <reference field="0" count="1" selected="0">
            <x v="55"/>
          </reference>
          <reference field="4" count="1">
            <x v="33"/>
          </reference>
        </references>
      </pivotArea>
    </format>
    <format dxfId="4046">
      <pivotArea dataOnly="0" labelOnly="1" fieldPosition="0">
        <references count="2">
          <reference field="0" count="1" selected="0">
            <x v="56"/>
          </reference>
          <reference field="4" count="1">
            <x v="34"/>
          </reference>
        </references>
      </pivotArea>
    </format>
    <format dxfId="4045">
      <pivotArea dataOnly="0" labelOnly="1" fieldPosition="0">
        <references count="2">
          <reference field="0" count="1" selected="0">
            <x v="57"/>
          </reference>
          <reference field="4" count="1">
            <x v="36"/>
          </reference>
        </references>
      </pivotArea>
    </format>
    <format dxfId="4044">
      <pivotArea dataOnly="0" labelOnly="1" fieldPosition="0">
        <references count="2">
          <reference field="0" count="1" selected="0">
            <x v="58"/>
          </reference>
          <reference field="4" count="1">
            <x v="40"/>
          </reference>
        </references>
      </pivotArea>
    </format>
    <format dxfId="4043">
      <pivotArea dataOnly="0" labelOnly="1" fieldPosition="0">
        <references count="2">
          <reference field="0" count="1" selected="0">
            <x v="59"/>
          </reference>
          <reference field="4" count="1">
            <x v="42"/>
          </reference>
        </references>
      </pivotArea>
    </format>
    <format dxfId="4042">
      <pivotArea dataOnly="0" labelOnly="1" fieldPosition="0">
        <references count="2">
          <reference field="0" count="1" selected="0">
            <x v="60"/>
          </reference>
          <reference field="4" count="1">
            <x v="49"/>
          </reference>
        </references>
      </pivotArea>
    </format>
    <format dxfId="4041">
      <pivotArea dataOnly="0" labelOnly="1" fieldPosition="0">
        <references count="2">
          <reference field="0" count="1" selected="0">
            <x v="61"/>
          </reference>
          <reference field="4" count="1">
            <x v="50"/>
          </reference>
        </references>
      </pivotArea>
    </format>
    <format dxfId="4040">
      <pivotArea dataOnly="0" labelOnly="1" fieldPosition="0">
        <references count="2">
          <reference field="0" count="1" selected="0">
            <x v="62"/>
          </reference>
          <reference field="4" count="1">
            <x v="51"/>
          </reference>
        </references>
      </pivotArea>
    </format>
    <format dxfId="4039">
      <pivotArea dataOnly="0" labelOnly="1" fieldPosition="0">
        <references count="2">
          <reference field="0" count="1" selected="0">
            <x v="63"/>
          </reference>
          <reference field="4" count="1">
            <x v="54"/>
          </reference>
        </references>
      </pivotArea>
    </format>
    <format dxfId="4038">
      <pivotArea dataOnly="0" labelOnly="1" fieldPosition="0">
        <references count="2">
          <reference field="0" count="1" selected="0">
            <x v="64"/>
          </reference>
          <reference field="4" count="1">
            <x v="65"/>
          </reference>
        </references>
      </pivotArea>
    </format>
    <format dxfId="4037">
      <pivotArea dataOnly="0" labelOnly="1" fieldPosition="0">
        <references count="2">
          <reference field="0" count="1" selected="0">
            <x v="65"/>
          </reference>
          <reference field="4" count="1">
            <x v="67"/>
          </reference>
        </references>
      </pivotArea>
    </format>
    <format dxfId="4036">
      <pivotArea dataOnly="0" labelOnly="1" fieldPosition="0">
        <references count="2">
          <reference field="0" count="1" selected="0">
            <x v="66"/>
          </reference>
          <reference field="4" count="1">
            <x v="68"/>
          </reference>
        </references>
      </pivotArea>
    </format>
    <format dxfId="4035">
      <pivotArea dataOnly="0" labelOnly="1" fieldPosition="0">
        <references count="2">
          <reference field="0" count="1" selected="0">
            <x v="67"/>
          </reference>
          <reference field="4" count="1">
            <x v="69"/>
          </reference>
        </references>
      </pivotArea>
    </format>
    <format dxfId="4034">
      <pivotArea dataOnly="0" labelOnly="1" fieldPosition="0">
        <references count="2">
          <reference field="0" count="1" selected="0">
            <x v="68"/>
          </reference>
          <reference field="4" count="1">
            <x v="76"/>
          </reference>
        </references>
      </pivotArea>
    </format>
    <format dxfId="4033">
      <pivotArea dataOnly="0" labelOnly="1" fieldPosition="0">
        <references count="2">
          <reference field="0" count="1" selected="0">
            <x v="69"/>
          </reference>
          <reference field="4" count="1">
            <x v="79"/>
          </reference>
        </references>
      </pivotArea>
    </format>
    <format dxfId="4032">
      <pivotArea dataOnly="0" labelOnly="1" fieldPosition="0">
        <references count="2">
          <reference field="0" count="1" selected="0">
            <x v="70"/>
          </reference>
          <reference field="4" count="1">
            <x v="82"/>
          </reference>
        </references>
      </pivotArea>
    </format>
    <format dxfId="4031">
      <pivotArea dataOnly="0" labelOnly="1" fieldPosition="0">
        <references count="2">
          <reference field="0" count="1" selected="0">
            <x v="71"/>
          </reference>
          <reference field="4" count="1">
            <x v="97"/>
          </reference>
        </references>
      </pivotArea>
    </format>
    <format dxfId="4030">
      <pivotArea dataOnly="0" labelOnly="1" fieldPosition="0">
        <references count="2">
          <reference field="0" count="1" selected="0">
            <x v="72"/>
          </reference>
          <reference field="4" count="1">
            <x v="98"/>
          </reference>
        </references>
      </pivotArea>
    </format>
    <format dxfId="4029">
      <pivotArea dataOnly="0" labelOnly="1" fieldPosition="0">
        <references count="2">
          <reference field="0" count="1" selected="0">
            <x v="73"/>
          </reference>
          <reference field="4" count="1">
            <x v="99"/>
          </reference>
        </references>
      </pivotArea>
    </format>
    <format dxfId="4028">
      <pivotArea dataOnly="0" labelOnly="1" fieldPosition="0">
        <references count="2">
          <reference field="0" count="1" selected="0">
            <x v="75"/>
          </reference>
          <reference field="4" count="1">
            <x v="101"/>
          </reference>
        </references>
      </pivotArea>
    </format>
    <format dxfId="4027">
      <pivotArea dataOnly="0" labelOnly="1" fieldPosition="0">
        <references count="2">
          <reference field="0" count="1" selected="0">
            <x v="76"/>
          </reference>
          <reference field="4" count="1">
            <x v="103"/>
          </reference>
        </references>
      </pivotArea>
    </format>
    <format dxfId="4026">
      <pivotArea dataOnly="0" labelOnly="1" fieldPosition="0">
        <references count="2">
          <reference field="0" count="1" selected="0">
            <x v="77"/>
          </reference>
          <reference field="4" count="1">
            <x v="106"/>
          </reference>
        </references>
      </pivotArea>
    </format>
    <format dxfId="4025">
      <pivotArea dataOnly="0" labelOnly="1" fieldPosition="0">
        <references count="2">
          <reference field="0" count="1" selected="0">
            <x v="78"/>
          </reference>
          <reference field="4" count="1">
            <x v="108"/>
          </reference>
        </references>
      </pivotArea>
    </format>
    <format dxfId="4024">
      <pivotArea dataOnly="0" labelOnly="1" fieldPosition="0">
        <references count="2">
          <reference field="0" count="1" selected="0">
            <x v="79"/>
          </reference>
          <reference field="4" count="1">
            <x v="110"/>
          </reference>
        </references>
      </pivotArea>
    </format>
    <format dxfId="4023">
      <pivotArea dataOnly="0" labelOnly="1" fieldPosition="0">
        <references count="2">
          <reference field="0" count="1" selected="0">
            <x v="80"/>
          </reference>
          <reference field="4" count="1">
            <x v="111"/>
          </reference>
        </references>
      </pivotArea>
    </format>
    <format dxfId="4022">
      <pivotArea dataOnly="0" labelOnly="1" fieldPosition="0">
        <references count="2">
          <reference field="0" count="1" selected="0">
            <x v="81"/>
          </reference>
          <reference field="4" count="1">
            <x v="113"/>
          </reference>
        </references>
      </pivotArea>
    </format>
    <format dxfId="4021">
      <pivotArea dataOnly="0" labelOnly="1" fieldPosition="0">
        <references count="2">
          <reference field="0" count="1" selected="0">
            <x v="82"/>
          </reference>
          <reference field="4" count="1">
            <x v="114"/>
          </reference>
        </references>
      </pivotArea>
    </format>
    <format dxfId="4020">
      <pivotArea dataOnly="0" labelOnly="1" fieldPosition="0">
        <references count="2">
          <reference field="0" count="1" selected="0">
            <x v="83"/>
          </reference>
          <reference field="4" count="1">
            <x v="115"/>
          </reference>
        </references>
      </pivotArea>
    </format>
    <format dxfId="4019">
      <pivotArea dataOnly="0" labelOnly="1" fieldPosition="0">
        <references count="2">
          <reference field="0" count="1" selected="0">
            <x v="84"/>
          </reference>
          <reference field="4" count="1">
            <x v="129"/>
          </reference>
        </references>
      </pivotArea>
    </format>
    <format dxfId="4018">
      <pivotArea dataOnly="0" labelOnly="1" fieldPosition="0">
        <references count="2">
          <reference field="0" count="1" selected="0">
            <x v="85"/>
          </reference>
          <reference field="4" count="1">
            <x v="130"/>
          </reference>
        </references>
      </pivotArea>
    </format>
    <format dxfId="4017">
      <pivotArea dataOnly="0" labelOnly="1" fieldPosition="0">
        <references count="2">
          <reference field="0" count="1" selected="0">
            <x v="86"/>
          </reference>
          <reference field="4" count="1">
            <x v="131"/>
          </reference>
        </references>
      </pivotArea>
    </format>
    <format dxfId="4016">
      <pivotArea dataOnly="0" labelOnly="1" fieldPosition="0">
        <references count="2">
          <reference field="0" count="1" selected="0">
            <x v="87"/>
          </reference>
          <reference field="4" count="1">
            <x v="134"/>
          </reference>
        </references>
      </pivotArea>
    </format>
    <format dxfId="4015">
      <pivotArea dataOnly="0" labelOnly="1" fieldPosition="0">
        <references count="2">
          <reference field="0" count="1" selected="0">
            <x v="88"/>
          </reference>
          <reference field="4" count="1">
            <x v="138"/>
          </reference>
        </references>
      </pivotArea>
    </format>
    <format dxfId="4014">
      <pivotArea dataOnly="0" labelOnly="1" fieldPosition="0">
        <references count="2">
          <reference field="0" count="1" selected="0">
            <x v="89"/>
          </reference>
          <reference field="4" count="1">
            <x v="139"/>
          </reference>
        </references>
      </pivotArea>
    </format>
    <format dxfId="4013">
      <pivotArea dataOnly="0" labelOnly="1" fieldPosition="0">
        <references count="2">
          <reference field="0" count="1" selected="0">
            <x v="90"/>
          </reference>
          <reference field="4" count="1">
            <x v="144"/>
          </reference>
        </references>
      </pivotArea>
    </format>
    <format dxfId="4012">
      <pivotArea dataOnly="0" labelOnly="1" fieldPosition="0">
        <references count="2">
          <reference field="0" count="1" selected="0">
            <x v="91"/>
          </reference>
          <reference field="4" count="1">
            <x v="145"/>
          </reference>
        </references>
      </pivotArea>
    </format>
    <format dxfId="4011">
      <pivotArea dataOnly="0" labelOnly="1" fieldPosition="0">
        <references count="2">
          <reference field="0" count="1" selected="0">
            <x v="92"/>
          </reference>
          <reference field="4" count="1">
            <x v="146"/>
          </reference>
        </references>
      </pivotArea>
    </format>
    <format dxfId="4010">
      <pivotArea dataOnly="0" labelOnly="1" fieldPosition="0">
        <references count="2">
          <reference field="0" count="1" selected="0">
            <x v="93"/>
          </reference>
          <reference field="4" count="1">
            <x v="147"/>
          </reference>
        </references>
      </pivotArea>
    </format>
    <format dxfId="4009">
      <pivotArea dataOnly="0" labelOnly="1" fieldPosition="0">
        <references count="2">
          <reference field="0" count="1" selected="0">
            <x v="94"/>
          </reference>
          <reference field="4" count="1">
            <x v="149"/>
          </reference>
        </references>
      </pivotArea>
    </format>
    <format dxfId="4008">
      <pivotArea dataOnly="0" labelOnly="1" fieldPosition="0">
        <references count="2">
          <reference field="0" count="1" selected="0">
            <x v="95"/>
          </reference>
          <reference field="4" count="1">
            <x v="150"/>
          </reference>
        </references>
      </pivotArea>
    </format>
    <format dxfId="4007">
      <pivotArea dataOnly="0" labelOnly="1" fieldPosition="0">
        <references count="2">
          <reference field="0" count="1" selected="0">
            <x v="98"/>
          </reference>
          <reference field="4" count="1">
            <x v="151"/>
          </reference>
        </references>
      </pivotArea>
    </format>
    <format dxfId="4006">
      <pivotArea dataOnly="0" labelOnly="1" fieldPosition="0">
        <references count="2">
          <reference field="0" count="1" selected="0">
            <x v="99"/>
          </reference>
          <reference field="4" count="1">
            <x v="152"/>
          </reference>
        </references>
      </pivotArea>
    </format>
    <format dxfId="4005">
      <pivotArea dataOnly="0" labelOnly="1" fieldPosition="0">
        <references count="2">
          <reference field="0" count="1" selected="0">
            <x v="100"/>
          </reference>
          <reference field="4" count="1">
            <x v="156"/>
          </reference>
        </references>
      </pivotArea>
    </format>
    <format dxfId="4004">
      <pivotArea dataOnly="0" labelOnly="1" fieldPosition="0">
        <references count="2">
          <reference field="0" count="1" selected="0">
            <x v="103"/>
          </reference>
          <reference field="4" count="1">
            <x v="157"/>
          </reference>
        </references>
      </pivotArea>
    </format>
    <format dxfId="4003">
      <pivotArea dataOnly="0" labelOnly="1" fieldPosition="0">
        <references count="2">
          <reference field="0" count="1" selected="0">
            <x v="104"/>
          </reference>
          <reference field="4" count="1">
            <x v="159"/>
          </reference>
        </references>
      </pivotArea>
    </format>
    <format dxfId="4002">
      <pivotArea dataOnly="0" labelOnly="1" fieldPosition="0">
        <references count="2">
          <reference field="0" count="1" selected="0">
            <x v="106"/>
          </reference>
          <reference field="4" count="1">
            <x v="162"/>
          </reference>
        </references>
      </pivotArea>
    </format>
    <format dxfId="4001">
      <pivotArea dataOnly="0" labelOnly="1" fieldPosition="0">
        <references count="2">
          <reference field="0" count="1" selected="0">
            <x v="107"/>
          </reference>
          <reference field="4" count="1">
            <x v="25"/>
          </reference>
        </references>
      </pivotArea>
    </format>
    <format dxfId="4000">
      <pivotArea dataOnly="0" labelOnly="1" fieldPosition="0">
        <references count="2">
          <reference field="0" count="1" selected="0">
            <x v="108"/>
          </reference>
          <reference field="4" count="1">
            <x v="30"/>
          </reference>
        </references>
      </pivotArea>
    </format>
    <format dxfId="3999">
      <pivotArea dataOnly="0" labelOnly="1" fieldPosition="0">
        <references count="2">
          <reference field="0" count="1" selected="0">
            <x v="109"/>
          </reference>
          <reference field="4" count="1">
            <x v="31"/>
          </reference>
        </references>
      </pivotArea>
    </format>
    <format dxfId="3998">
      <pivotArea dataOnly="0" labelOnly="1" fieldPosition="0">
        <references count="2">
          <reference field="0" count="1" selected="0">
            <x v="110"/>
          </reference>
          <reference field="4" count="1">
            <x v="35"/>
          </reference>
        </references>
      </pivotArea>
    </format>
    <format dxfId="3997">
      <pivotArea dataOnly="0" labelOnly="1" fieldPosition="0">
        <references count="2">
          <reference field="0" count="1" selected="0">
            <x v="111"/>
          </reference>
          <reference field="4" count="1">
            <x v="41"/>
          </reference>
        </references>
      </pivotArea>
    </format>
    <format dxfId="3996">
      <pivotArea dataOnly="0" labelOnly="1" fieldPosition="0">
        <references count="2">
          <reference field="0" count="1" selected="0">
            <x v="112"/>
          </reference>
          <reference field="4" count="1">
            <x v="46"/>
          </reference>
        </references>
      </pivotArea>
    </format>
    <format dxfId="3995">
      <pivotArea dataOnly="0" labelOnly="1" fieldPosition="0">
        <references count="2">
          <reference field="0" count="1" selected="0">
            <x v="113"/>
          </reference>
          <reference field="4" count="1">
            <x v="52"/>
          </reference>
        </references>
      </pivotArea>
    </format>
    <format dxfId="3994">
      <pivotArea dataOnly="0" labelOnly="1" fieldPosition="0">
        <references count="2">
          <reference field="0" count="1" selected="0">
            <x v="114"/>
          </reference>
          <reference field="4" count="1">
            <x v="53"/>
          </reference>
        </references>
      </pivotArea>
    </format>
    <format dxfId="3993">
      <pivotArea dataOnly="0" labelOnly="1" fieldPosition="0">
        <references count="2">
          <reference field="0" count="1" selected="0">
            <x v="115"/>
          </reference>
          <reference field="4" count="1">
            <x v="60"/>
          </reference>
        </references>
      </pivotArea>
    </format>
    <format dxfId="3992">
      <pivotArea dataOnly="0" labelOnly="1" fieldPosition="0">
        <references count="2">
          <reference field="0" count="1" selected="0">
            <x v="116"/>
          </reference>
          <reference field="4" count="1">
            <x v="105"/>
          </reference>
        </references>
      </pivotArea>
    </format>
    <format dxfId="3991">
      <pivotArea dataOnly="0" labelOnly="1" fieldPosition="0">
        <references count="2">
          <reference field="0" count="1" selected="0">
            <x v="117"/>
          </reference>
          <reference field="4" count="1">
            <x v="32"/>
          </reference>
        </references>
      </pivotArea>
    </format>
    <format dxfId="3990">
      <pivotArea dataOnly="0" labelOnly="1" fieldPosition="0">
        <references count="2">
          <reference field="0" count="1" selected="0">
            <x v="118"/>
          </reference>
          <reference field="4" count="1">
            <x v="43"/>
          </reference>
        </references>
      </pivotArea>
    </format>
    <format dxfId="3989">
      <pivotArea dataOnly="0" labelOnly="1" fieldPosition="0">
        <references count="2">
          <reference field="0" count="1" selected="0">
            <x v="119"/>
          </reference>
          <reference field="4" count="1">
            <x v="80"/>
          </reference>
        </references>
      </pivotArea>
    </format>
    <format dxfId="3988">
      <pivotArea dataOnly="0" labelOnly="1" fieldPosition="0">
        <references count="2">
          <reference field="0" count="1" selected="0">
            <x v="120"/>
          </reference>
          <reference field="4" count="1">
            <x v="81"/>
          </reference>
        </references>
      </pivotArea>
    </format>
    <format dxfId="3987">
      <pivotArea dataOnly="0" labelOnly="1" fieldPosition="0">
        <references count="2">
          <reference field="0" count="1" selected="0">
            <x v="121"/>
          </reference>
          <reference field="4" count="1">
            <x v="106"/>
          </reference>
        </references>
      </pivotArea>
    </format>
    <format dxfId="3986">
      <pivotArea dataOnly="0" labelOnly="1" fieldPosition="0">
        <references count="2">
          <reference field="0" count="1" selected="0">
            <x v="122"/>
          </reference>
          <reference field="4" count="1">
            <x v="113"/>
          </reference>
        </references>
      </pivotArea>
    </format>
    <format dxfId="3985">
      <pivotArea dataOnly="0" labelOnly="1" fieldPosition="0">
        <references count="2">
          <reference field="0" count="1" selected="0">
            <x v="123"/>
          </reference>
          <reference field="4" count="1">
            <x v="163"/>
          </reference>
        </references>
      </pivotArea>
    </format>
    <format dxfId="3984">
      <pivotArea dataOnly="0" labelOnly="1" fieldPosition="0">
        <references count="2">
          <reference field="0" count="1" selected="0">
            <x v="125"/>
          </reference>
          <reference field="4" count="1">
            <x v="165"/>
          </reference>
        </references>
      </pivotArea>
    </format>
    <format dxfId="3983">
      <pivotArea dataOnly="0" labelOnly="1" fieldPosition="0">
        <references count="2">
          <reference field="0" count="1" selected="0">
            <x v="126"/>
          </reference>
          <reference field="4" count="1">
            <x v="166"/>
          </reference>
        </references>
      </pivotArea>
    </format>
    <format dxfId="3982">
      <pivotArea dataOnly="0" labelOnly="1" fieldPosition="0">
        <references count="2">
          <reference field="0" count="1" selected="0">
            <x v="129"/>
          </reference>
          <reference field="4" count="1">
            <x v="167"/>
          </reference>
        </references>
      </pivotArea>
    </format>
    <format dxfId="3981">
      <pivotArea dataOnly="0" labelOnly="1" fieldPosition="0">
        <references count="2">
          <reference field="0" count="1" selected="0">
            <x v="130"/>
          </reference>
          <reference field="4" count="1">
            <x v="168"/>
          </reference>
        </references>
      </pivotArea>
    </format>
    <format dxfId="3980">
      <pivotArea dataOnly="0" labelOnly="1" fieldPosition="0">
        <references count="2">
          <reference field="0" count="1" selected="0">
            <x v="132"/>
          </reference>
          <reference field="4" count="1">
            <x v="169"/>
          </reference>
        </references>
      </pivotArea>
    </format>
    <format dxfId="3979">
      <pivotArea dataOnly="0" labelOnly="1" fieldPosition="0">
        <references count="2">
          <reference field="0" count="1" selected="0">
            <x v="133"/>
          </reference>
          <reference field="4" count="1">
            <x v="171"/>
          </reference>
        </references>
      </pivotArea>
    </format>
    <format dxfId="3978">
      <pivotArea dataOnly="0" labelOnly="1" fieldPosition="0">
        <references count="2">
          <reference field="0" count="1" selected="0">
            <x v="135"/>
          </reference>
          <reference field="4" count="1">
            <x v="172"/>
          </reference>
        </references>
      </pivotArea>
    </format>
    <format dxfId="3977">
      <pivotArea dataOnly="0" labelOnly="1" fieldPosition="0">
        <references count="2">
          <reference field="0" count="1" selected="0">
            <x v="138"/>
          </reference>
          <reference field="4" count="1">
            <x v="173"/>
          </reference>
        </references>
      </pivotArea>
    </format>
    <format dxfId="3976">
      <pivotArea dataOnly="0" labelOnly="1" fieldPosition="0">
        <references count="2">
          <reference field="0" count="1" selected="0">
            <x v="139"/>
          </reference>
          <reference field="4" count="1">
            <x v="176"/>
          </reference>
        </references>
      </pivotArea>
    </format>
    <format dxfId="3975">
      <pivotArea dataOnly="0" labelOnly="1" fieldPosition="0">
        <references count="2">
          <reference field="0" count="1" selected="0">
            <x v="140"/>
          </reference>
          <reference field="4" count="1">
            <x v="177"/>
          </reference>
        </references>
      </pivotArea>
    </format>
    <format dxfId="3974">
      <pivotArea dataOnly="0" labelOnly="1" fieldPosition="0">
        <references count="2">
          <reference field="0" count="1" selected="0">
            <x v="141"/>
          </reference>
          <reference field="4" count="1">
            <x v="178"/>
          </reference>
        </references>
      </pivotArea>
    </format>
    <format dxfId="3973">
      <pivotArea dataOnly="0" labelOnly="1" fieldPosition="0">
        <references count="2">
          <reference field="0" count="1" selected="0">
            <x v="143"/>
          </reference>
          <reference field="4" count="1">
            <x v="180"/>
          </reference>
        </references>
      </pivotArea>
    </format>
    <format dxfId="3972">
      <pivotArea dataOnly="0" labelOnly="1" fieldPosition="0">
        <references count="2">
          <reference field="0" count="1" selected="0">
            <x v="144"/>
          </reference>
          <reference field="4" count="1">
            <x v="181"/>
          </reference>
        </references>
      </pivotArea>
    </format>
    <format dxfId="3971">
      <pivotArea dataOnly="0" labelOnly="1" fieldPosition="0">
        <references count="2">
          <reference field="0" count="1" selected="0">
            <x v="147"/>
          </reference>
          <reference field="4" count="1">
            <x v="182"/>
          </reference>
        </references>
      </pivotArea>
    </format>
    <format dxfId="3970">
      <pivotArea dataOnly="0" labelOnly="1" fieldPosition="0">
        <references count="2">
          <reference field="0" count="1" selected="0">
            <x v="148"/>
          </reference>
          <reference field="4" count="1">
            <x v="183"/>
          </reference>
        </references>
      </pivotArea>
    </format>
    <format dxfId="3969">
      <pivotArea dataOnly="0" labelOnly="1" fieldPosition="0">
        <references count="2">
          <reference field="0" count="1" selected="0">
            <x v="149"/>
          </reference>
          <reference field="4" count="1">
            <x v="185"/>
          </reference>
        </references>
      </pivotArea>
    </format>
    <format dxfId="3968">
      <pivotArea dataOnly="0" labelOnly="1" fieldPosition="0">
        <references count="2">
          <reference field="0" count="1" selected="0">
            <x v="150"/>
          </reference>
          <reference field="4" count="1">
            <x v="195"/>
          </reference>
        </references>
      </pivotArea>
    </format>
    <format dxfId="3967">
      <pivotArea dataOnly="0" labelOnly="1" fieldPosition="0">
        <references count="2">
          <reference field="0" count="1" selected="0">
            <x v="154"/>
          </reference>
          <reference field="4" count="1">
            <x v="196"/>
          </reference>
        </references>
      </pivotArea>
    </format>
    <format dxfId="3966">
      <pivotArea dataOnly="0" labelOnly="1" fieldPosition="0">
        <references count="2">
          <reference field="0" count="1" selected="0">
            <x v="157"/>
          </reference>
          <reference field="4" count="1">
            <x v="199"/>
          </reference>
        </references>
      </pivotArea>
    </format>
    <format dxfId="3965">
      <pivotArea dataOnly="0" labelOnly="1" fieldPosition="0">
        <references count="2">
          <reference field="0" count="1" selected="0">
            <x v="158"/>
          </reference>
          <reference field="4" count="1">
            <x v="201"/>
          </reference>
        </references>
      </pivotArea>
    </format>
    <format dxfId="3964">
      <pivotArea dataOnly="0" labelOnly="1" fieldPosition="0">
        <references count="2">
          <reference field="0" count="1" selected="0">
            <x v="159"/>
          </reference>
          <reference field="4" count="1">
            <x v="225"/>
          </reference>
        </references>
      </pivotArea>
    </format>
    <format dxfId="3963">
      <pivotArea dataOnly="0" labelOnly="1" fieldPosition="0">
        <references count="2">
          <reference field="0" count="1" selected="0">
            <x v="160"/>
          </reference>
          <reference field="4" count="1">
            <x v="237"/>
          </reference>
        </references>
      </pivotArea>
    </format>
    <format dxfId="3962">
      <pivotArea dataOnly="0" labelOnly="1" fieldPosition="0">
        <references count="2">
          <reference field="0" count="1" selected="0">
            <x v="161"/>
          </reference>
          <reference field="4" count="1">
            <x v="239"/>
          </reference>
        </references>
      </pivotArea>
    </format>
    <format dxfId="3961">
      <pivotArea dataOnly="0" labelOnly="1" fieldPosition="0">
        <references count="2">
          <reference field="0" count="1" selected="0">
            <x v="162"/>
          </reference>
          <reference field="4" count="1">
            <x v="169"/>
          </reference>
        </references>
      </pivotArea>
    </format>
    <format dxfId="3960">
      <pivotArea dataOnly="0" labelOnly="1" fieldPosition="0">
        <references count="2">
          <reference field="0" count="1" selected="0">
            <x v="163"/>
          </reference>
          <reference field="4" count="1">
            <x v="9"/>
          </reference>
        </references>
      </pivotArea>
    </format>
    <format dxfId="3959">
      <pivotArea dataOnly="0" labelOnly="1" fieldPosition="0">
        <references count="2">
          <reference field="0" count="1" selected="0">
            <x v="164"/>
          </reference>
          <reference field="4" count="1">
            <x v="15"/>
          </reference>
        </references>
      </pivotArea>
    </format>
    <format dxfId="3958">
      <pivotArea dataOnly="0" labelOnly="1" fieldPosition="0">
        <references count="2">
          <reference field="0" count="1" selected="0">
            <x v="165"/>
          </reference>
          <reference field="4" count="1">
            <x v="24"/>
          </reference>
        </references>
      </pivotArea>
    </format>
    <format dxfId="3957">
      <pivotArea dataOnly="0" labelOnly="1" fieldPosition="0">
        <references count="2">
          <reference field="0" count="1" selected="0">
            <x v="166"/>
          </reference>
          <reference field="4" count="1">
            <x v="26"/>
          </reference>
        </references>
      </pivotArea>
    </format>
    <format dxfId="3956">
      <pivotArea dataOnly="0" labelOnly="1" fieldPosition="0">
        <references count="2">
          <reference field="0" count="1" selected="0">
            <x v="167"/>
          </reference>
          <reference field="4" count="1">
            <x v="37"/>
          </reference>
        </references>
      </pivotArea>
    </format>
    <format dxfId="3955">
      <pivotArea dataOnly="0" labelOnly="1" fieldPosition="0">
        <references count="2">
          <reference field="0" count="1" selected="0">
            <x v="168"/>
          </reference>
          <reference field="4" count="1">
            <x v="38"/>
          </reference>
        </references>
      </pivotArea>
    </format>
    <format dxfId="3954">
      <pivotArea dataOnly="0" labelOnly="1" fieldPosition="0">
        <references count="2">
          <reference field="0" count="1" selected="0">
            <x v="169"/>
          </reference>
          <reference field="4" count="1">
            <x v="77"/>
          </reference>
        </references>
      </pivotArea>
    </format>
    <format dxfId="3953">
      <pivotArea dataOnly="0" labelOnly="1" fieldPosition="0">
        <references count="2">
          <reference field="0" count="1" selected="0">
            <x v="170"/>
          </reference>
          <reference field="4" count="1">
            <x v="96"/>
          </reference>
        </references>
      </pivotArea>
    </format>
    <format dxfId="3952">
      <pivotArea dataOnly="0" labelOnly="1" fieldPosition="0">
        <references count="2">
          <reference field="0" count="1" selected="0">
            <x v="172"/>
          </reference>
          <reference field="4" count="1">
            <x v="99"/>
          </reference>
        </references>
      </pivotArea>
    </format>
    <format dxfId="3951">
      <pivotArea dataOnly="0" labelOnly="1" fieldPosition="0">
        <references count="2">
          <reference field="0" count="1" selected="0">
            <x v="173"/>
          </reference>
          <reference field="4" count="1">
            <x v="101"/>
          </reference>
        </references>
      </pivotArea>
    </format>
    <format dxfId="3950">
      <pivotArea dataOnly="0" labelOnly="1" fieldPosition="0">
        <references count="2">
          <reference field="0" count="1" selected="0">
            <x v="175"/>
          </reference>
          <reference field="4" count="1">
            <x v="104"/>
          </reference>
        </references>
      </pivotArea>
    </format>
    <format dxfId="3949">
      <pivotArea dataOnly="0" labelOnly="1" fieldPosition="0">
        <references count="2">
          <reference field="0" count="1" selected="0">
            <x v="176"/>
          </reference>
          <reference field="4" count="1">
            <x v="106"/>
          </reference>
        </references>
      </pivotArea>
    </format>
    <format dxfId="3948">
      <pivotArea dataOnly="0" labelOnly="1" fieldPosition="0">
        <references count="2">
          <reference field="0" count="1" selected="0">
            <x v="177"/>
          </reference>
          <reference field="4" count="1">
            <x v="107"/>
          </reference>
        </references>
      </pivotArea>
    </format>
    <format dxfId="3947">
      <pivotArea dataOnly="0" labelOnly="1" fieldPosition="0">
        <references count="2">
          <reference field="0" count="1" selected="0">
            <x v="178"/>
          </reference>
          <reference field="4" count="1">
            <x v="112"/>
          </reference>
        </references>
      </pivotArea>
    </format>
    <format dxfId="3946">
      <pivotArea dataOnly="0" labelOnly="1" fieldPosition="0">
        <references count="2">
          <reference field="0" count="1" selected="0">
            <x v="179"/>
          </reference>
          <reference field="4" count="1">
            <x v="114"/>
          </reference>
        </references>
      </pivotArea>
    </format>
    <format dxfId="3945">
      <pivotArea dataOnly="0" labelOnly="1" fieldPosition="0">
        <references count="2">
          <reference field="0" count="1" selected="0">
            <x v="180"/>
          </reference>
          <reference field="4" count="1">
            <x v="124"/>
          </reference>
        </references>
      </pivotArea>
    </format>
    <format dxfId="3944">
      <pivotArea dataOnly="0" labelOnly="1" fieldPosition="0">
        <references count="2">
          <reference field="0" count="1" selected="0">
            <x v="182"/>
          </reference>
          <reference field="4" count="1">
            <x v="125"/>
          </reference>
        </references>
      </pivotArea>
    </format>
    <format dxfId="3943">
      <pivotArea dataOnly="0" labelOnly="1" fieldPosition="0">
        <references count="2">
          <reference field="0" count="1" selected="0">
            <x v="183"/>
          </reference>
          <reference field="4" count="1">
            <x v="126"/>
          </reference>
        </references>
      </pivotArea>
    </format>
    <format dxfId="3942">
      <pivotArea dataOnly="0" labelOnly="1" fieldPosition="0">
        <references count="2">
          <reference field="0" count="1" selected="0">
            <x v="185"/>
          </reference>
          <reference field="4" count="1">
            <x v="127"/>
          </reference>
        </references>
      </pivotArea>
    </format>
    <format dxfId="3941">
      <pivotArea dataOnly="0" labelOnly="1" fieldPosition="0">
        <references count="2">
          <reference field="0" count="1" selected="0">
            <x v="186"/>
          </reference>
          <reference field="4" count="1">
            <x v="136"/>
          </reference>
        </references>
      </pivotArea>
    </format>
    <format dxfId="3940">
      <pivotArea dataOnly="0" labelOnly="1" fieldPosition="0">
        <references count="2">
          <reference field="0" count="1" selected="0">
            <x v="187"/>
          </reference>
          <reference field="4" count="1">
            <x v="137"/>
          </reference>
        </references>
      </pivotArea>
    </format>
    <format dxfId="3939">
      <pivotArea dataOnly="0" labelOnly="1" fieldPosition="0">
        <references count="2">
          <reference field="0" count="1" selected="0">
            <x v="189"/>
          </reference>
          <reference field="4" count="1">
            <x v="138"/>
          </reference>
        </references>
      </pivotArea>
    </format>
    <format dxfId="3938">
      <pivotArea dataOnly="0" labelOnly="1" fieldPosition="0">
        <references count="2">
          <reference field="0" count="1" selected="0">
            <x v="190"/>
          </reference>
          <reference field="4" count="1">
            <x v="139"/>
          </reference>
        </references>
      </pivotArea>
    </format>
    <format dxfId="3937">
      <pivotArea dataOnly="0" labelOnly="1" fieldPosition="0">
        <references count="2">
          <reference field="0" count="1" selected="0">
            <x v="192"/>
          </reference>
          <reference field="4" count="1">
            <x v="140"/>
          </reference>
        </references>
      </pivotArea>
    </format>
    <format dxfId="3936">
      <pivotArea dataOnly="0" labelOnly="1" fieldPosition="0">
        <references count="2">
          <reference field="0" count="1" selected="0">
            <x v="193"/>
          </reference>
          <reference field="4" count="1">
            <x v="142"/>
          </reference>
        </references>
      </pivotArea>
    </format>
    <format dxfId="3935">
      <pivotArea dataOnly="0" labelOnly="1" fieldPosition="0">
        <references count="2">
          <reference field="0" count="1" selected="0">
            <x v="195"/>
          </reference>
          <reference field="4" count="1">
            <x v="143"/>
          </reference>
        </references>
      </pivotArea>
    </format>
    <format dxfId="3934">
      <pivotArea dataOnly="0" labelOnly="1" fieldPosition="0">
        <references count="2">
          <reference field="0" count="1" selected="0">
            <x v="197"/>
          </reference>
          <reference field="4" count="1">
            <x v="144"/>
          </reference>
        </references>
      </pivotArea>
    </format>
    <format dxfId="3933">
      <pivotArea dataOnly="0" labelOnly="1" fieldPosition="0">
        <references count="2">
          <reference field="0" count="1" selected="0">
            <x v="198"/>
          </reference>
          <reference field="4" count="1">
            <x v="145"/>
          </reference>
        </references>
      </pivotArea>
    </format>
    <format dxfId="3932">
      <pivotArea dataOnly="0" labelOnly="1" fieldPosition="0">
        <references count="2">
          <reference field="0" count="1" selected="0">
            <x v="200"/>
          </reference>
          <reference field="4" count="1">
            <x v="147"/>
          </reference>
        </references>
      </pivotArea>
    </format>
    <format dxfId="3931">
      <pivotArea dataOnly="0" labelOnly="1" fieldPosition="0">
        <references count="2">
          <reference field="0" count="1" selected="0">
            <x v="203"/>
          </reference>
          <reference field="4" count="1">
            <x v="148"/>
          </reference>
        </references>
      </pivotArea>
    </format>
    <format dxfId="3930">
      <pivotArea dataOnly="0" labelOnly="1" fieldPosition="0">
        <references count="2">
          <reference field="0" count="1" selected="0">
            <x v="205"/>
          </reference>
          <reference field="4" count="1">
            <x v="151"/>
          </reference>
        </references>
      </pivotArea>
    </format>
    <format dxfId="3929">
      <pivotArea dataOnly="0" labelOnly="1" fieldPosition="0">
        <references count="2">
          <reference field="0" count="1" selected="0">
            <x v="206"/>
          </reference>
          <reference field="4" count="1">
            <x v="153"/>
          </reference>
        </references>
      </pivotArea>
    </format>
    <format dxfId="3928">
      <pivotArea dataOnly="0" labelOnly="1" fieldPosition="0">
        <references count="2">
          <reference field="0" count="1" selected="0">
            <x v="207"/>
          </reference>
          <reference field="4" count="1">
            <x v="154"/>
          </reference>
        </references>
      </pivotArea>
    </format>
    <format dxfId="3927">
      <pivotArea dataOnly="0" labelOnly="1" fieldPosition="0">
        <references count="2">
          <reference field="0" count="1" selected="0">
            <x v="209"/>
          </reference>
          <reference field="4" count="1">
            <x v="155"/>
          </reference>
        </references>
      </pivotArea>
    </format>
    <format dxfId="3926">
      <pivotArea dataOnly="0" labelOnly="1" fieldPosition="0">
        <references count="2">
          <reference field="0" count="1" selected="0">
            <x v="212"/>
          </reference>
          <reference field="4" count="1">
            <x v="156"/>
          </reference>
        </references>
      </pivotArea>
    </format>
    <format dxfId="3925">
      <pivotArea dataOnly="0" labelOnly="1" fieldPosition="0">
        <references count="2">
          <reference field="0" count="1" selected="0">
            <x v="214"/>
          </reference>
          <reference field="4" count="1">
            <x v="157"/>
          </reference>
        </references>
      </pivotArea>
    </format>
    <format dxfId="3924">
      <pivotArea dataOnly="0" labelOnly="1" fieldPosition="0">
        <references count="2">
          <reference field="0" count="1" selected="0">
            <x v="215"/>
          </reference>
          <reference field="4" count="1">
            <x v="158"/>
          </reference>
        </references>
      </pivotArea>
    </format>
    <format dxfId="3923">
      <pivotArea dataOnly="0" labelOnly="1" fieldPosition="0">
        <references count="2">
          <reference field="0" count="1" selected="0">
            <x v="216"/>
          </reference>
          <reference field="4" count="1">
            <x v="159"/>
          </reference>
        </references>
      </pivotArea>
    </format>
    <format dxfId="3922">
      <pivotArea dataOnly="0" labelOnly="1" fieldPosition="0">
        <references count="2">
          <reference field="0" count="1" selected="0">
            <x v="218"/>
          </reference>
          <reference field="4" count="1">
            <x v="161"/>
          </reference>
        </references>
      </pivotArea>
    </format>
    <format dxfId="3921">
      <pivotArea dataOnly="0" labelOnly="1" fieldPosition="0">
        <references count="2">
          <reference field="0" count="1" selected="0">
            <x v="219"/>
          </reference>
          <reference field="4" count="1">
            <x v="162"/>
          </reference>
        </references>
      </pivotArea>
    </format>
    <format dxfId="3920">
      <pivotArea dataOnly="0" labelOnly="1" fieldPosition="0">
        <references count="2">
          <reference field="0" count="1" selected="0">
            <x v="221"/>
          </reference>
          <reference field="4" count="1">
            <x v="163"/>
          </reference>
        </references>
      </pivotArea>
    </format>
    <format dxfId="3919">
      <pivotArea dataOnly="0" labelOnly="1" fieldPosition="0">
        <references count="2">
          <reference field="0" count="1" selected="0">
            <x v="223"/>
          </reference>
          <reference field="4" count="1">
            <x v="165"/>
          </reference>
        </references>
      </pivotArea>
    </format>
    <format dxfId="3918">
      <pivotArea dataOnly="0" labelOnly="1" fieldPosition="0">
        <references count="2">
          <reference field="0" count="1" selected="0">
            <x v="225"/>
          </reference>
          <reference field="4" count="1">
            <x v="169"/>
          </reference>
        </references>
      </pivotArea>
    </format>
    <format dxfId="3917">
      <pivotArea dataOnly="0" labelOnly="1" fieldPosition="0">
        <references count="2">
          <reference field="0" count="1" selected="0">
            <x v="226"/>
          </reference>
          <reference field="4" count="1">
            <x v="170"/>
          </reference>
        </references>
      </pivotArea>
    </format>
    <format dxfId="3916">
      <pivotArea dataOnly="0" labelOnly="1" fieldPosition="0">
        <references count="2">
          <reference field="0" count="1" selected="0">
            <x v="227"/>
          </reference>
          <reference field="4" count="1">
            <x v="172"/>
          </reference>
        </references>
      </pivotArea>
    </format>
    <format dxfId="3915">
      <pivotArea dataOnly="0" labelOnly="1" fieldPosition="0">
        <references count="2">
          <reference field="0" count="1" selected="0">
            <x v="228"/>
          </reference>
          <reference field="4" count="1">
            <x v="173"/>
          </reference>
        </references>
      </pivotArea>
    </format>
    <format dxfId="3914">
      <pivotArea dataOnly="0" labelOnly="1" fieldPosition="0">
        <references count="2">
          <reference field="0" count="1" selected="0">
            <x v="231"/>
          </reference>
          <reference field="4" count="1">
            <x v="174"/>
          </reference>
        </references>
      </pivotArea>
    </format>
    <format dxfId="3913">
      <pivotArea dataOnly="0" labelOnly="1" fieldPosition="0">
        <references count="2">
          <reference field="0" count="1" selected="0">
            <x v="234"/>
          </reference>
          <reference field="4" count="1">
            <x v="175"/>
          </reference>
        </references>
      </pivotArea>
    </format>
    <format dxfId="3912">
      <pivotArea dataOnly="0" labelOnly="1" fieldPosition="0">
        <references count="2">
          <reference field="0" count="1" selected="0">
            <x v="238"/>
          </reference>
          <reference field="4" count="1">
            <x v="179"/>
          </reference>
        </references>
      </pivotArea>
    </format>
    <format dxfId="3911">
      <pivotArea dataOnly="0" labelOnly="1" fieldPosition="0">
        <references count="2">
          <reference field="0" count="1" selected="0">
            <x v="239"/>
          </reference>
          <reference field="4" count="1">
            <x v="181"/>
          </reference>
        </references>
      </pivotArea>
    </format>
    <format dxfId="3910">
      <pivotArea dataOnly="0" labelOnly="1" fieldPosition="0">
        <references count="2">
          <reference field="0" count="1" selected="0">
            <x v="241"/>
          </reference>
          <reference field="4" count="1">
            <x v="185"/>
          </reference>
        </references>
      </pivotArea>
    </format>
    <format dxfId="3909">
      <pivotArea dataOnly="0" labelOnly="1" fieldPosition="0">
        <references count="2">
          <reference field="0" count="1" selected="0">
            <x v="242"/>
          </reference>
          <reference field="4" count="1">
            <x v="186"/>
          </reference>
        </references>
      </pivotArea>
    </format>
    <format dxfId="3908">
      <pivotArea dataOnly="0" labelOnly="1" fieldPosition="0">
        <references count="2">
          <reference field="0" count="1" selected="0">
            <x v="243"/>
          </reference>
          <reference field="4" count="1">
            <x v="188"/>
          </reference>
        </references>
      </pivotArea>
    </format>
    <format dxfId="3907">
      <pivotArea dataOnly="0" labelOnly="1" fieldPosition="0">
        <references count="2">
          <reference field="0" count="1" selected="0">
            <x v="244"/>
          </reference>
          <reference field="4" count="1">
            <x v="190"/>
          </reference>
        </references>
      </pivotArea>
    </format>
    <format dxfId="3906">
      <pivotArea dataOnly="0" labelOnly="1" fieldPosition="0">
        <references count="2">
          <reference field="0" count="1" selected="0">
            <x v="245"/>
          </reference>
          <reference field="4" count="1">
            <x v="192"/>
          </reference>
        </references>
      </pivotArea>
    </format>
    <format dxfId="3905">
      <pivotArea dataOnly="0" labelOnly="1" fieldPosition="0">
        <references count="2">
          <reference field="0" count="1" selected="0">
            <x v="246"/>
          </reference>
          <reference field="4" count="1">
            <x v="194"/>
          </reference>
        </references>
      </pivotArea>
    </format>
    <format dxfId="3904">
      <pivotArea dataOnly="0" labelOnly="1" fieldPosition="0">
        <references count="2">
          <reference field="0" count="1" selected="0">
            <x v="248"/>
          </reference>
          <reference field="4" count="1">
            <x v="195"/>
          </reference>
        </references>
      </pivotArea>
    </format>
    <format dxfId="3903">
      <pivotArea dataOnly="0" labelOnly="1" fieldPosition="0">
        <references count="2">
          <reference field="0" count="1" selected="0">
            <x v="249"/>
          </reference>
          <reference field="4" count="1">
            <x v="199"/>
          </reference>
        </references>
      </pivotArea>
    </format>
    <format dxfId="3902">
      <pivotArea dataOnly="0" labelOnly="1" fieldPosition="0">
        <references count="2">
          <reference field="0" count="1" selected="0">
            <x v="250"/>
          </reference>
          <reference field="4" count="1">
            <x v="213"/>
          </reference>
        </references>
      </pivotArea>
    </format>
    <format dxfId="3901">
      <pivotArea dataOnly="0" labelOnly="1" fieldPosition="0">
        <references count="2">
          <reference field="0" count="1" selected="0">
            <x v="251"/>
          </reference>
          <reference field="4" count="1">
            <x v="216"/>
          </reference>
        </references>
      </pivotArea>
    </format>
    <format dxfId="3900">
      <pivotArea dataOnly="0" labelOnly="1" fieldPosition="0">
        <references count="2">
          <reference field="0" count="1" selected="0">
            <x v="252"/>
          </reference>
          <reference field="4" count="1">
            <x v="217"/>
          </reference>
        </references>
      </pivotArea>
    </format>
    <format dxfId="3899">
      <pivotArea dataOnly="0" labelOnly="1" fieldPosition="0">
        <references count="2">
          <reference field="0" count="1" selected="0">
            <x v="253"/>
          </reference>
          <reference field="4" count="1">
            <x v="221"/>
          </reference>
        </references>
      </pivotArea>
    </format>
    <format dxfId="3898">
      <pivotArea dataOnly="0" labelOnly="1" fieldPosition="0">
        <references count="2">
          <reference field="0" count="1" selected="0">
            <x v="254"/>
          </reference>
          <reference field="4" count="1">
            <x v="176"/>
          </reference>
        </references>
      </pivotArea>
    </format>
    <format dxfId="3897">
      <pivotArea dataOnly="0" labelOnly="1" fieldPosition="0">
        <references count="2">
          <reference field="0" count="1" selected="0">
            <x v="255"/>
          </reference>
          <reference field="4" count="1">
            <x v="6"/>
          </reference>
        </references>
      </pivotArea>
    </format>
    <format dxfId="3896">
      <pivotArea dataOnly="0" labelOnly="1" fieldPosition="0">
        <references count="2">
          <reference field="0" count="1" selected="0">
            <x v="256"/>
          </reference>
          <reference field="4" count="1">
            <x v="18"/>
          </reference>
        </references>
      </pivotArea>
    </format>
    <format dxfId="3895">
      <pivotArea dataOnly="0" labelOnly="1" fieldPosition="0">
        <references count="2">
          <reference field="0" count="1" selected="0">
            <x v="257"/>
          </reference>
          <reference field="4" count="1">
            <x v="47"/>
          </reference>
        </references>
      </pivotArea>
    </format>
    <format dxfId="3894">
      <pivotArea dataOnly="0" labelOnly="1" fieldPosition="0">
        <references count="2">
          <reference field="0" count="1" selected="0">
            <x v="258"/>
          </reference>
          <reference field="4" count="1">
            <x v="48"/>
          </reference>
        </references>
      </pivotArea>
    </format>
    <format dxfId="3893">
      <pivotArea dataOnly="0" labelOnly="1" fieldPosition="0">
        <references count="2">
          <reference field="0" count="1" selected="0">
            <x v="259"/>
          </reference>
          <reference field="4" count="1">
            <x v="55"/>
          </reference>
        </references>
      </pivotArea>
    </format>
    <format dxfId="3892">
      <pivotArea dataOnly="0" labelOnly="1" fieldPosition="0">
        <references count="2">
          <reference field="0" count="1" selected="0">
            <x v="260"/>
          </reference>
          <reference field="4" count="1">
            <x v="124"/>
          </reference>
        </references>
      </pivotArea>
    </format>
    <format dxfId="3891">
      <pivotArea dataOnly="0" labelOnly="1" fieldPosition="0">
        <references count="2">
          <reference field="0" count="1" selected="0">
            <x v="261"/>
          </reference>
          <reference field="4" count="1">
            <x v="132"/>
          </reference>
        </references>
      </pivotArea>
    </format>
    <format dxfId="3890">
      <pivotArea dataOnly="0" labelOnly="1" fieldPosition="0">
        <references count="2">
          <reference field="0" count="1" selected="0">
            <x v="262"/>
          </reference>
          <reference field="4" count="1">
            <x v="133"/>
          </reference>
        </references>
      </pivotArea>
    </format>
    <format dxfId="3889">
      <pivotArea dataOnly="0" labelOnly="1" fieldPosition="0">
        <references count="2">
          <reference field="0" count="1" selected="0">
            <x v="263"/>
          </reference>
          <reference field="4" count="1">
            <x v="120"/>
          </reference>
        </references>
      </pivotArea>
    </format>
    <format dxfId="3888">
      <pivotArea dataOnly="0" labelOnly="1" fieldPosition="0">
        <references count="2">
          <reference field="0" count="1" selected="0">
            <x v="264"/>
          </reference>
          <reference field="4" count="1">
            <x v="84"/>
          </reference>
        </references>
      </pivotArea>
    </format>
    <format dxfId="3887">
      <pivotArea dataOnly="0" labelOnly="1" fieldPosition="0">
        <references count="2">
          <reference field="0" count="1" selected="0">
            <x v="266"/>
          </reference>
          <reference field="4" count="1">
            <x v="90"/>
          </reference>
        </references>
      </pivotArea>
    </format>
    <format dxfId="3886">
      <pivotArea dataOnly="0" labelOnly="1" fieldPosition="0">
        <references count="2">
          <reference field="0" count="1" selected="0">
            <x v="267"/>
          </reference>
          <reference field="4" count="1">
            <x v="91"/>
          </reference>
        </references>
      </pivotArea>
    </format>
    <format dxfId="3885">
      <pivotArea dataOnly="0" labelOnly="1" fieldPosition="0">
        <references count="2">
          <reference field="0" count="1" selected="0">
            <x v="268"/>
          </reference>
          <reference field="4" count="1">
            <x v="92"/>
          </reference>
        </references>
      </pivotArea>
    </format>
    <format dxfId="3884">
      <pivotArea dataOnly="0" labelOnly="1" fieldPosition="0">
        <references count="2">
          <reference field="0" count="1" selected="0">
            <x v="269"/>
          </reference>
          <reference field="4" count="1">
            <x v="93"/>
          </reference>
        </references>
      </pivotArea>
    </format>
    <format dxfId="3883">
      <pivotArea dataOnly="0" labelOnly="1" fieldPosition="0">
        <references count="2">
          <reference field="0" count="1" selected="0">
            <x v="270"/>
          </reference>
          <reference field="4" count="1">
            <x v="135"/>
          </reference>
        </references>
      </pivotArea>
    </format>
    <format dxfId="3882">
      <pivotArea dataOnly="0" labelOnly="1" fieldPosition="0">
        <references count="2">
          <reference field="0" count="1" selected="0">
            <x v="271"/>
          </reference>
          <reference field="4" count="1">
            <x v="23"/>
          </reference>
        </references>
      </pivotArea>
    </format>
    <format dxfId="3881">
      <pivotArea dataOnly="0" labelOnly="1" fieldPosition="0">
        <references count="2">
          <reference field="0" count="1" selected="0">
            <x v="272"/>
          </reference>
          <reference field="4" count="1">
            <x v="44"/>
          </reference>
        </references>
      </pivotArea>
    </format>
    <format dxfId="3880">
      <pivotArea dataOnly="0" labelOnly="1" fieldPosition="0">
        <references count="2">
          <reference field="0" count="1" selected="0">
            <x v="273"/>
          </reference>
          <reference field="4" count="1">
            <x v="56"/>
          </reference>
        </references>
      </pivotArea>
    </format>
    <format dxfId="3879">
      <pivotArea dataOnly="0" labelOnly="1" fieldPosition="0">
        <references count="2">
          <reference field="0" count="1" selected="0">
            <x v="274"/>
          </reference>
          <reference field="4" count="1">
            <x v="57"/>
          </reference>
        </references>
      </pivotArea>
    </format>
    <format dxfId="3878">
      <pivotArea dataOnly="0" labelOnly="1" fieldPosition="0">
        <references count="2">
          <reference field="0" count="1" selected="0">
            <x v="275"/>
          </reference>
          <reference field="4" count="1">
            <x v="58"/>
          </reference>
        </references>
      </pivotArea>
    </format>
    <format dxfId="3877">
      <pivotArea dataOnly="0" labelOnly="1" fieldPosition="0">
        <references count="2">
          <reference field="0" count="1" selected="0">
            <x v="276"/>
          </reference>
          <reference field="4" count="1">
            <x v="59"/>
          </reference>
        </references>
      </pivotArea>
    </format>
    <format dxfId="3876">
      <pivotArea dataOnly="0" labelOnly="1" fieldPosition="0">
        <references count="2">
          <reference field="0" count="1" selected="0">
            <x v="277"/>
          </reference>
          <reference field="4" count="1">
            <x v="62"/>
          </reference>
        </references>
      </pivotArea>
    </format>
    <format dxfId="3875">
      <pivotArea dataOnly="0" labelOnly="1" fieldPosition="0">
        <references count="2">
          <reference field="0" count="1" selected="0">
            <x v="278"/>
          </reference>
          <reference field="4" count="1">
            <x v="63"/>
          </reference>
        </references>
      </pivotArea>
    </format>
    <format dxfId="3874">
      <pivotArea dataOnly="0" labelOnly="1" fieldPosition="0">
        <references count="2">
          <reference field="0" count="1" selected="0">
            <x v="279"/>
          </reference>
          <reference field="4" count="1">
            <x v="64"/>
          </reference>
        </references>
      </pivotArea>
    </format>
    <format dxfId="3873">
      <pivotArea dataOnly="0" labelOnly="1" fieldPosition="0">
        <references count="2">
          <reference field="0" count="1" selected="0">
            <x v="280"/>
          </reference>
          <reference field="4" count="1">
            <x v="70"/>
          </reference>
        </references>
      </pivotArea>
    </format>
    <format dxfId="3872">
      <pivotArea dataOnly="0" labelOnly="1" fieldPosition="0">
        <references count="2">
          <reference field="0" count="1" selected="0">
            <x v="281"/>
          </reference>
          <reference field="4" count="1">
            <x v="71"/>
          </reference>
        </references>
      </pivotArea>
    </format>
    <format dxfId="3871">
      <pivotArea dataOnly="0" labelOnly="1" fieldPosition="0">
        <references count="2">
          <reference field="0" count="1" selected="0">
            <x v="282"/>
          </reference>
          <reference field="4" count="1">
            <x v="72"/>
          </reference>
        </references>
      </pivotArea>
    </format>
    <format dxfId="3870">
      <pivotArea dataOnly="0" labelOnly="1" fieldPosition="0">
        <references count="2">
          <reference field="0" count="1" selected="0">
            <x v="283"/>
          </reference>
          <reference field="4" count="1">
            <x v="73"/>
          </reference>
        </references>
      </pivotArea>
    </format>
    <format dxfId="3869">
      <pivotArea dataOnly="0" labelOnly="1" fieldPosition="0">
        <references count="2">
          <reference field="0" count="1" selected="0">
            <x v="284"/>
          </reference>
          <reference field="4" count="1">
            <x v="74"/>
          </reference>
        </references>
      </pivotArea>
    </format>
    <format dxfId="3868">
      <pivotArea dataOnly="0" labelOnly="1" fieldPosition="0">
        <references count="2">
          <reference field="0" count="1" selected="0">
            <x v="285"/>
          </reference>
          <reference field="4" count="1">
            <x v="75"/>
          </reference>
        </references>
      </pivotArea>
    </format>
    <format dxfId="3867">
      <pivotArea dataOnly="0" labelOnly="1" fieldPosition="0">
        <references count="2">
          <reference field="0" count="1" selected="0">
            <x v="286"/>
          </reference>
          <reference field="4" count="1">
            <x v="78"/>
          </reference>
        </references>
      </pivotArea>
    </format>
    <format dxfId="3866">
      <pivotArea dataOnly="0" labelOnly="1" fieldPosition="0">
        <references count="2">
          <reference field="0" count="1" selected="0">
            <x v="287"/>
          </reference>
          <reference field="4" count="1">
            <x v="84"/>
          </reference>
        </references>
      </pivotArea>
    </format>
    <format dxfId="3865">
      <pivotArea dataOnly="0" labelOnly="1" fieldPosition="0">
        <references count="2">
          <reference field="0" count="1" selected="0">
            <x v="288"/>
          </reference>
          <reference field="4" count="1">
            <x v="86"/>
          </reference>
        </references>
      </pivotArea>
    </format>
    <format dxfId="3864">
      <pivotArea dataOnly="0" labelOnly="1" fieldPosition="0">
        <references count="2">
          <reference field="0" count="1" selected="0">
            <x v="290"/>
          </reference>
          <reference field="4" count="1">
            <x v="87"/>
          </reference>
        </references>
      </pivotArea>
    </format>
    <format dxfId="3863">
      <pivotArea dataOnly="0" labelOnly="1" fieldPosition="0">
        <references count="2">
          <reference field="0" count="1" selected="0">
            <x v="291"/>
          </reference>
          <reference field="4" count="1">
            <x v="88"/>
          </reference>
        </references>
      </pivotArea>
    </format>
    <format dxfId="3862">
      <pivotArea dataOnly="0" labelOnly="1" fieldPosition="0">
        <references count="2">
          <reference field="0" count="1" selected="0">
            <x v="293"/>
          </reference>
          <reference field="4" count="1">
            <x v="89"/>
          </reference>
        </references>
      </pivotArea>
    </format>
    <format dxfId="3861">
      <pivotArea dataOnly="0" labelOnly="1" fieldPosition="0">
        <references count="2">
          <reference field="0" count="1" selected="0">
            <x v="294"/>
          </reference>
          <reference field="4" count="1">
            <x v="94"/>
          </reference>
        </references>
      </pivotArea>
    </format>
    <format dxfId="3860">
      <pivotArea dataOnly="0" labelOnly="1" fieldPosition="0">
        <references count="2">
          <reference field="0" count="1" selected="0">
            <x v="295"/>
          </reference>
          <reference field="4" count="1">
            <x v="95"/>
          </reference>
        </references>
      </pivotArea>
    </format>
    <format dxfId="3859">
      <pivotArea dataOnly="0" labelOnly="1" fieldPosition="0">
        <references count="2">
          <reference field="0" count="1" selected="0">
            <x v="296"/>
          </reference>
          <reference field="4" count="1">
            <x v="101"/>
          </reference>
        </references>
      </pivotArea>
    </format>
    <format dxfId="3858">
      <pivotArea dataOnly="0" labelOnly="1" fieldPosition="0">
        <references count="2">
          <reference field="0" count="1" selected="0">
            <x v="297"/>
          </reference>
          <reference field="4" count="1">
            <x v="102"/>
          </reference>
        </references>
      </pivotArea>
    </format>
    <format dxfId="3857">
      <pivotArea dataOnly="0" labelOnly="1" fieldPosition="0">
        <references count="2">
          <reference field="0" count="1" selected="0">
            <x v="298"/>
          </reference>
          <reference field="4" count="1">
            <x v="105"/>
          </reference>
        </references>
      </pivotArea>
    </format>
    <format dxfId="3856">
      <pivotArea dataOnly="0" labelOnly="1" fieldPosition="0">
        <references count="2">
          <reference field="0" count="1" selected="0">
            <x v="299"/>
          </reference>
          <reference field="4" count="1">
            <x v="109"/>
          </reference>
        </references>
      </pivotArea>
    </format>
    <format dxfId="3855">
      <pivotArea dataOnly="0" labelOnly="1" fieldPosition="0">
        <references count="2">
          <reference field="0" count="1" selected="0">
            <x v="300"/>
          </reference>
          <reference field="4" count="1">
            <x v="111"/>
          </reference>
        </references>
      </pivotArea>
    </format>
    <format dxfId="3854">
      <pivotArea dataOnly="0" labelOnly="1" fieldPosition="0">
        <references count="2">
          <reference field="0" count="1" selected="0">
            <x v="301"/>
          </reference>
          <reference field="4" count="1">
            <x v="114"/>
          </reference>
        </references>
      </pivotArea>
    </format>
    <format dxfId="3853">
      <pivotArea dataOnly="0" labelOnly="1" fieldPosition="0">
        <references count="2">
          <reference field="0" count="1" selected="0">
            <x v="302"/>
          </reference>
          <reference field="4" count="1">
            <x v="115"/>
          </reference>
        </references>
      </pivotArea>
    </format>
    <format dxfId="3852">
      <pivotArea dataOnly="0" labelOnly="1" fieldPosition="0">
        <references count="2">
          <reference field="0" count="1" selected="0">
            <x v="303"/>
          </reference>
          <reference field="4" count="1">
            <x v="116"/>
          </reference>
        </references>
      </pivotArea>
    </format>
    <format dxfId="3851">
      <pivotArea dataOnly="0" labelOnly="1" fieldPosition="0">
        <references count="2">
          <reference field="0" count="1" selected="0">
            <x v="304"/>
          </reference>
          <reference field="4" count="1">
            <x v="117"/>
          </reference>
        </references>
      </pivotArea>
    </format>
    <format dxfId="3850">
      <pivotArea dataOnly="0" labelOnly="1" fieldPosition="0">
        <references count="2">
          <reference field="0" count="1" selected="0">
            <x v="305"/>
          </reference>
          <reference field="4" count="1">
            <x v="118"/>
          </reference>
        </references>
      </pivotArea>
    </format>
    <format dxfId="3849">
      <pivotArea dataOnly="0" labelOnly="1" fieldPosition="0">
        <references count="2">
          <reference field="0" count="1" selected="0">
            <x v="307"/>
          </reference>
          <reference field="4" count="1">
            <x v="122"/>
          </reference>
        </references>
      </pivotArea>
    </format>
    <format dxfId="3848">
      <pivotArea dataOnly="0" labelOnly="1" fieldPosition="0">
        <references count="2">
          <reference field="0" count="1" selected="0">
            <x v="308"/>
          </reference>
          <reference field="4" count="1">
            <x v="127"/>
          </reference>
        </references>
      </pivotArea>
    </format>
    <format dxfId="3847">
      <pivotArea dataOnly="0" labelOnly="1" fieldPosition="0">
        <references count="2">
          <reference field="0" count="1" selected="0">
            <x v="310"/>
          </reference>
          <reference field="4" count="1">
            <x v="128"/>
          </reference>
        </references>
      </pivotArea>
    </format>
    <format dxfId="3846">
      <pivotArea dataOnly="0" labelOnly="1" fieldPosition="0">
        <references count="2">
          <reference field="0" count="1" selected="0">
            <x v="311"/>
          </reference>
          <reference field="4" count="1">
            <x v="129"/>
          </reference>
        </references>
      </pivotArea>
    </format>
    <format dxfId="3845">
      <pivotArea dataOnly="0" labelOnly="1" fieldPosition="0">
        <references count="2">
          <reference field="0" count="1" selected="0">
            <x v="313"/>
          </reference>
          <reference field="4" count="1">
            <x v="131"/>
          </reference>
        </references>
      </pivotArea>
    </format>
    <format dxfId="3844">
      <pivotArea dataOnly="0" labelOnly="1" fieldPosition="0">
        <references count="2">
          <reference field="0" count="1" selected="0">
            <x v="314"/>
          </reference>
          <reference field="4" count="1">
            <x v="132"/>
          </reference>
        </references>
      </pivotArea>
    </format>
    <format dxfId="3843">
      <pivotArea dataOnly="0" labelOnly="1" fieldPosition="0">
        <references count="2">
          <reference field="0" count="1" selected="0">
            <x v="315"/>
          </reference>
          <reference field="4" count="1">
            <x v="133"/>
          </reference>
        </references>
      </pivotArea>
    </format>
    <format dxfId="3842">
      <pivotArea dataOnly="0" labelOnly="1" fieldPosition="0">
        <references count="2">
          <reference field="0" count="1" selected="0">
            <x v="317"/>
          </reference>
          <reference field="4" count="1">
            <x v="134"/>
          </reference>
        </references>
      </pivotArea>
    </format>
    <format dxfId="3841">
      <pivotArea dataOnly="0" labelOnly="1" fieldPosition="0">
        <references count="2">
          <reference field="0" count="1" selected="0">
            <x v="319"/>
          </reference>
          <reference field="4" count="1">
            <x v="136"/>
          </reference>
        </references>
      </pivotArea>
    </format>
    <format dxfId="3840">
      <pivotArea dataOnly="0" labelOnly="1" fieldPosition="0">
        <references count="2">
          <reference field="0" count="1" selected="0">
            <x v="320"/>
          </reference>
          <reference field="4" count="1">
            <x v="137"/>
          </reference>
        </references>
      </pivotArea>
    </format>
    <format dxfId="3839">
      <pivotArea dataOnly="0" labelOnly="1" fieldPosition="0">
        <references count="2">
          <reference field="0" count="1" selected="0">
            <x v="321"/>
          </reference>
          <reference field="4" count="1">
            <x v="138"/>
          </reference>
        </references>
      </pivotArea>
    </format>
    <format dxfId="3838">
      <pivotArea dataOnly="0" labelOnly="1" fieldPosition="0">
        <references count="2">
          <reference field="0" count="1" selected="0">
            <x v="322"/>
          </reference>
          <reference field="4" count="1">
            <x v="139"/>
          </reference>
        </references>
      </pivotArea>
    </format>
    <format dxfId="3837">
      <pivotArea dataOnly="0" labelOnly="1" fieldPosition="0">
        <references count="2">
          <reference field="0" count="1" selected="0">
            <x v="323"/>
          </reference>
          <reference field="4" count="1">
            <x v="140"/>
          </reference>
        </references>
      </pivotArea>
    </format>
    <format dxfId="3836">
      <pivotArea dataOnly="0" labelOnly="1" fieldPosition="0">
        <references count="2">
          <reference field="0" count="1" selected="0">
            <x v="324"/>
          </reference>
          <reference field="4" count="1">
            <x v="141"/>
          </reference>
        </references>
      </pivotArea>
    </format>
    <format dxfId="3835">
      <pivotArea dataOnly="0" labelOnly="1" fieldPosition="0">
        <references count="2">
          <reference field="0" count="1" selected="0">
            <x v="325"/>
          </reference>
          <reference field="4" count="1">
            <x v="142"/>
          </reference>
        </references>
      </pivotArea>
    </format>
    <format dxfId="3834">
      <pivotArea dataOnly="0" labelOnly="1" fieldPosition="0">
        <references count="2">
          <reference field="0" count="1" selected="0">
            <x v="326"/>
          </reference>
          <reference field="4" count="1">
            <x v="144"/>
          </reference>
        </references>
      </pivotArea>
    </format>
    <format dxfId="3833">
      <pivotArea dataOnly="0" labelOnly="1" fieldPosition="0">
        <references count="2">
          <reference field="0" count="1" selected="0">
            <x v="327"/>
          </reference>
          <reference field="4" count="1">
            <x v="145"/>
          </reference>
        </references>
      </pivotArea>
    </format>
    <format dxfId="3832">
      <pivotArea dataOnly="0" labelOnly="1" fieldPosition="0">
        <references count="2">
          <reference field="0" count="1" selected="0">
            <x v="328"/>
          </reference>
          <reference field="4" count="1">
            <x v="147"/>
          </reference>
        </references>
      </pivotArea>
    </format>
    <format dxfId="3831">
      <pivotArea dataOnly="0" labelOnly="1" fieldPosition="0">
        <references count="2">
          <reference field="0" count="1" selected="0">
            <x v="329"/>
          </reference>
          <reference field="4" count="1">
            <x v="149"/>
          </reference>
        </references>
      </pivotArea>
    </format>
    <format dxfId="3830">
      <pivotArea dataOnly="0" labelOnly="1" fieldPosition="0">
        <references count="2">
          <reference field="0" count="1" selected="0">
            <x v="330"/>
          </reference>
          <reference field="4" count="1">
            <x v="152"/>
          </reference>
        </references>
      </pivotArea>
    </format>
    <format dxfId="3829">
      <pivotArea dataOnly="0" labelOnly="1" fieldPosition="0">
        <references count="2">
          <reference field="0" count="1" selected="0">
            <x v="331"/>
          </reference>
          <reference field="4" count="1">
            <x v="156"/>
          </reference>
        </references>
      </pivotArea>
    </format>
    <format dxfId="3828">
      <pivotArea dataOnly="0" labelOnly="1" fieldPosition="0">
        <references count="2">
          <reference field="0" count="1" selected="0">
            <x v="332"/>
          </reference>
          <reference field="4" count="1">
            <x v="161"/>
          </reference>
        </references>
      </pivotArea>
    </format>
    <format dxfId="3827">
      <pivotArea dataOnly="0" labelOnly="1" fieldPosition="0">
        <references count="2">
          <reference field="0" count="1" selected="0">
            <x v="333"/>
          </reference>
          <reference field="4" count="1">
            <x v="162"/>
          </reference>
        </references>
      </pivotArea>
    </format>
    <format dxfId="3826">
      <pivotArea dataOnly="0" labelOnly="1" fieldPosition="0">
        <references count="2">
          <reference field="0" count="1" selected="0">
            <x v="334"/>
          </reference>
          <reference field="4" count="1">
            <x v="90"/>
          </reference>
        </references>
      </pivotArea>
    </format>
    <format dxfId="3825">
      <pivotArea dataOnly="0" labelOnly="1" fieldPosition="0">
        <references count="2">
          <reference field="0" count="1" selected="0">
            <x v="336"/>
          </reference>
          <reference field="4" count="1">
            <x v="157"/>
          </reference>
        </references>
      </pivotArea>
    </format>
    <format dxfId="3824">
      <pivotArea dataOnly="0" labelOnly="1" fieldPosition="0">
        <references count="2">
          <reference field="0" count="1" selected="0">
            <x v="337"/>
          </reference>
          <reference field="4" count="1">
            <x v="165"/>
          </reference>
        </references>
      </pivotArea>
    </format>
    <format dxfId="3823">
      <pivotArea dataOnly="0" labelOnly="1" fieldPosition="0">
        <references count="2">
          <reference field="0" count="1" selected="0">
            <x v="338"/>
          </reference>
          <reference field="4" count="1">
            <x v="166"/>
          </reference>
        </references>
      </pivotArea>
    </format>
    <format dxfId="3822">
      <pivotArea dataOnly="0" labelOnly="1" fieldPosition="0">
        <references count="2">
          <reference field="0" count="1" selected="0">
            <x v="339"/>
          </reference>
          <reference field="4" count="1">
            <x v="167"/>
          </reference>
        </references>
      </pivotArea>
    </format>
    <format dxfId="3821">
      <pivotArea dataOnly="0" labelOnly="1" fieldPosition="0">
        <references count="2">
          <reference field="0" count="1" selected="0">
            <x v="340"/>
          </reference>
          <reference field="4" count="1">
            <x v="189"/>
          </reference>
        </references>
      </pivotArea>
    </format>
    <format dxfId="3820">
      <pivotArea dataOnly="0" labelOnly="1" fieldPosition="0">
        <references count="2">
          <reference field="0" count="1" selected="0">
            <x v="342"/>
          </reference>
          <reference field="4" count="1">
            <x v="190"/>
          </reference>
        </references>
      </pivotArea>
    </format>
    <format dxfId="3819">
      <pivotArea dataOnly="0" labelOnly="1" fieldPosition="0">
        <references count="2">
          <reference field="0" count="1" selected="0">
            <x v="344"/>
          </reference>
          <reference field="4" count="1">
            <x v="192"/>
          </reference>
        </references>
      </pivotArea>
    </format>
    <format dxfId="3818">
      <pivotArea dataOnly="0" labelOnly="1" fieldPosition="0">
        <references count="2">
          <reference field="0" count="1" selected="0">
            <x v="345"/>
          </reference>
          <reference field="4" count="1">
            <x v="193"/>
          </reference>
        </references>
      </pivotArea>
    </format>
    <format dxfId="3817">
      <pivotArea dataOnly="0" labelOnly="1" fieldPosition="0">
        <references count="2">
          <reference field="0" count="1" selected="0">
            <x v="346"/>
          </reference>
          <reference field="4" count="1">
            <x v="201"/>
          </reference>
        </references>
      </pivotArea>
    </format>
    <format dxfId="3816">
      <pivotArea dataOnly="0" labelOnly="1" fieldPosition="0">
        <references count="2">
          <reference field="0" count="1" selected="0">
            <x v="347"/>
          </reference>
          <reference field="4" count="1">
            <x v="164"/>
          </reference>
        </references>
      </pivotArea>
    </format>
    <format dxfId="3815">
      <pivotArea dataOnly="0" labelOnly="1" fieldPosition="0">
        <references count="2">
          <reference field="0" count="1" selected="0">
            <x v="348"/>
          </reference>
          <reference field="4" count="1">
            <x v="172"/>
          </reference>
        </references>
      </pivotArea>
    </format>
    <format dxfId="3814">
      <pivotArea dataOnly="0" labelOnly="1" fieldPosition="0">
        <references count="2">
          <reference field="0" count="1" selected="0">
            <x v="349"/>
          </reference>
          <reference field="4" count="1">
            <x v="180"/>
          </reference>
        </references>
      </pivotArea>
    </format>
    <format dxfId="3813">
      <pivotArea dataOnly="0" labelOnly="1" fieldPosition="0">
        <references count="2">
          <reference field="0" count="1" selected="0">
            <x v="350"/>
          </reference>
          <reference field="4" count="1">
            <x v="181"/>
          </reference>
        </references>
      </pivotArea>
    </format>
    <format dxfId="3812">
      <pivotArea dataOnly="0" labelOnly="1" fieldPosition="0">
        <references count="2">
          <reference field="0" count="1" selected="0">
            <x v="351"/>
          </reference>
          <reference field="4" count="1">
            <x v="182"/>
          </reference>
        </references>
      </pivotArea>
    </format>
    <format dxfId="3811">
      <pivotArea dataOnly="0" labelOnly="1" fieldPosition="0">
        <references count="2">
          <reference field="0" count="1" selected="0">
            <x v="352"/>
          </reference>
          <reference field="4" count="1">
            <x v="190"/>
          </reference>
        </references>
      </pivotArea>
    </format>
    <format dxfId="3810">
      <pivotArea dataOnly="0" labelOnly="1" fieldPosition="0">
        <references count="2">
          <reference field="0" count="1" selected="0">
            <x v="353"/>
          </reference>
          <reference field="4" count="1">
            <x v="180"/>
          </reference>
        </references>
      </pivotArea>
    </format>
    <format dxfId="3809">
      <pivotArea dataOnly="0" labelOnly="1" fieldPosition="0">
        <references count="2">
          <reference field="0" count="1" selected="0">
            <x v="354"/>
          </reference>
          <reference field="4" count="1">
            <x v="178"/>
          </reference>
        </references>
      </pivotArea>
    </format>
    <format dxfId="3808">
      <pivotArea dataOnly="0" labelOnly="1" fieldPosition="0">
        <references count="2">
          <reference field="0" count="1" selected="0">
            <x v="356"/>
          </reference>
          <reference field="4" count="1">
            <x v="179"/>
          </reference>
        </references>
      </pivotArea>
    </format>
    <format dxfId="3807">
      <pivotArea dataOnly="0" labelOnly="1" fieldPosition="0">
        <references count="2">
          <reference field="0" count="1" selected="0">
            <x v="358"/>
          </reference>
          <reference field="4" count="1">
            <x v="180"/>
          </reference>
        </references>
      </pivotArea>
    </format>
    <format dxfId="3806">
      <pivotArea dataOnly="0" labelOnly="1" fieldPosition="0">
        <references count="2">
          <reference field="0" count="1" selected="0">
            <x v="359"/>
          </reference>
          <reference field="4" count="1">
            <x v="181"/>
          </reference>
        </references>
      </pivotArea>
    </format>
    <format dxfId="3805">
      <pivotArea dataOnly="0" labelOnly="1" fieldPosition="0">
        <references count="2">
          <reference field="0" count="1" selected="0">
            <x v="360"/>
          </reference>
          <reference field="4" count="1">
            <x v="182"/>
          </reference>
        </references>
      </pivotArea>
    </format>
    <format dxfId="3804">
      <pivotArea dataOnly="0" labelOnly="1" fieldPosition="0">
        <references count="2">
          <reference field="0" count="1" selected="0">
            <x v="361"/>
          </reference>
          <reference field="4" count="1">
            <x v="195"/>
          </reference>
        </references>
      </pivotArea>
    </format>
    <format dxfId="3803">
      <pivotArea dataOnly="0" labelOnly="1" fieldPosition="0">
        <references count="2">
          <reference field="0" count="1" selected="0">
            <x v="362"/>
          </reference>
          <reference field="4" count="1">
            <x v="199"/>
          </reference>
        </references>
      </pivotArea>
    </format>
    <format dxfId="3802">
      <pivotArea dataOnly="0" labelOnly="1" fieldPosition="0">
        <references count="2">
          <reference field="0" count="1" selected="0">
            <x v="363"/>
          </reference>
          <reference field="4" count="1">
            <x v="209"/>
          </reference>
        </references>
      </pivotArea>
    </format>
    <format dxfId="3801">
      <pivotArea dataOnly="0" labelOnly="1" fieldPosition="0">
        <references count="2">
          <reference field="0" count="1" selected="0">
            <x v="364"/>
          </reference>
          <reference field="4" count="1">
            <x v="212"/>
          </reference>
        </references>
      </pivotArea>
    </format>
    <format dxfId="3800">
      <pivotArea dataOnly="0" labelOnly="1" fieldPosition="0">
        <references count="2">
          <reference field="0" count="1" selected="0">
            <x v="365"/>
          </reference>
          <reference field="4" count="1">
            <x v="222"/>
          </reference>
        </references>
      </pivotArea>
    </format>
    <format dxfId="3799">
      <pivotArea dataOnly="0" labelOnly="1" fieldPosition="0">
        <references count="2">
          <reference field="0" count="1" selected="0">
            <x v="366"/>
          </reference>
          <reference field="4" count="1">
            <x v="223"/>
          </reference>
        </references>
      </pivotArea>
    </format>
    <format dxfId="3798">
      <pivotArea dataOnly="0" labelOnly="1" fieldPosition="0">
        <references count="2">
          <reference field="0" count="1" selected="0">
            <x v="367"/>
          </reference>
          <reference field="4" count="1">
            <x v="224"/>
          </reference>
        </references>
      </pivotArea>
    </format>
    <format dxfId="3797">
      <pivotArea dataOnly="0" labelOnly="1" fieldPosition="0">
        <references count="2">
          <reference field="0" count="1" selected="0">
            <x v="368"/>
          </reference>
          <reference field="4" count="1">
            <x v="86"/>
          </reference>
        </references>
      </pivotArea>
    </format>
    <format dxfId="3796">
      <pivotArea dataOnly="0" labelOnly="1" fieldPosition="0">
        <references count="2">
          <reference field="0" count="1" selected="0">
            <x v="369"/>
          </reference>
          <reference field="4" count="1">
            <x v="22"/>
          </reference>
        </references>
      </pivotArea>
    </format>
    <format dxfId="3795">
      <pivotArea dataOnly="0" labelOnly="1" fieldPosition="0">
        <references count="2">
          <reference field="0" count="1" selected="0">
            <x v="370"/>
          </reference>
          <reference field="4" count="1">
            <x v="84"/>
          </reference>
        </references>
      </pivotArea>
    </format>
    <format dxfId="3794">
      <pivotArea dataOnly="0" labelOnly="1" fieldPosition="0">
        <references count="2">
          <reference field="0" count="1" selected="0">
            <x v="371"/>
          </reference>
          <reference field="4" count="1">
            <x v="85"/>
          </reference>
        </references>
      </pivotArea>
    </format>
    <format dxfId="3793">
      <pivotArea dataOnly="0" labelOnly="1" fieldPosition="0">
        <references count="2">
          <reference field="0" count="1" selected="0">
            <x v="372"/>
          </reference>
          <reference field="4" count="1">
            <x v="123"/>
          </reference>
        </references>
      </pivotArea>
    </format>
    <format dxfId="3792">
      <pivotArea dataOnly="0" labelOnly="1" fieldPosition="0">
        <references count="2">
          <reference field="0" count="1" selected="0">
            <x v="373"/>
          </reference>
          <reference field="4" count="1">
            <x v="155"/>
          </reference>
        </references>
      </pivotArea>
    </format>
    <format dxfId="3791">
      <pivotArea dataOnly="0" labelOnly="1" fieldPosition="0">
        <references count="2">
          <reference field="0" count="1" selected="0">
            <x v="374"/>
          </reference>
          <reference field="4" count="1">
            <x v="156"/>
          </reference>
        </references>
      </pivotArea>
    </format>
    <format dxfId="3790">
      <pivotArea dataOnly="0" labelOnly="1" fieldPosition="0">
        <references count="2">
          <reference field="0" count="1" selected="0">
            <x v="375"/>
          </reference>
          <reference field="4" count="1">
            <x v="157"/>
          </reference>
        </references>
      </pivotArea>
    </format>
    <format dxfId="3789">
      <pivotArea dataOnly="0" labelOnly="1" fieldPosition="0">
        <references count="2">
          <reference field="0" count="1" selected="0">
            <x v="376"/>
          </reference>
          <reference field="4" count="1">
            <x v="160"/>
          </reference>
        </references>
      </pivotArea>
    </format>
    <format dxfId="3788">
      <pivotArea dataOnly="0" labelOnly="1" fieldPosition="0">
        <references count="2">
          <reference field="0" count="1" selected="0">
            <x v="377"/>
          </reference>
          <reference field="4" count="1">
            <x v="161"/>
          </reference>
        </references>
      </pivotArea>
    </format>
    <format dxfId="3787">
      <pivotArea dataOnly="0" labelOnly="1" fieldPosition="0">
        <references count="2">
          <reference field="0" count="1" selected="0">
            <x v="378"/>
          </reference>
          <reference field="4" count="1">
            <x v="162"/>
          </reference>
        </references>
      </pivotArea>
    </format>
    <format dxfId="3786">
      <pivotArea dataOnly="0" labelOnly="1" fieldPosition="0">
        <references count="2">
          <reference field="0" count="1" selected="0">
            <x v="379"/>
          </reference>
          <reference field="4" count="1">
            <x v="238"/>
          </reference>
        </references>
      </pivotArea>
    </format>
    <format dxfId="3785">
      <pivotArea dataOnly="0" labelOnly="1" fieldPosition="0">
        <references count="2">
          <reference field="0" count="1" selected="0">
            <x v="380"/>
          </reference>
          <reference field="4" count="1">
            <x v="189"/>
          </reference>
        </references>
      </pivotArea>
    </format>
    <format dxfId="3784">
      <pivotArea dataOnly="0" labelOnly="1" fieldPosition="0">
        <references count="2">
          <reference field="0" count="1" selected="0">
            <x v="381"/>
          </reference>
          <reference field="4" count="1">
            <x v="193"/>
          </reference>
        </references>
      </pivotArea>
    </format>
    <format dxfId="3783">
      <pivotArea dataOnly="0" labelOnly="1" fieldPosition="0">
        <references count="2">
          <reference field="0" count="1" selected="0">
            <x v="382"/>
          </reference>
          <reference field="4" count="1">
            <x v="196"/>
          </reference>
        </references>
      </pivotArea>
    </format>
    <format dxfId="3782">
      <pivotArea dataOnly="0" labelOnly="1" fieldPosition="0">
        <references count="2">
          <reference field="0" count="1" selected="0">
            <x v="383"/>
          </reference>
          <reference field="4" count="1">
            <x v="197"/>
          </reference>
        </references>
      </pivotArea>
    </format>
    <format dxfId="3781">
      <pivotArea dataOnly="0" labelOnly="1" fieldPosition="0">
        <references count="2">
          <reference field="0" count="1" selected="0">
            <x v="384"/>
          </reference>
          <reference field="4" count="1">
            <x v="198"/>
          </reference>
        </references>
      </pivotArea>
    </format>
    <format dxfId="3780">
      <pivotArea dataOnly="0" labelOnly="1" fieldPosition="0">
        <references count="2">
          <reference field="0" count="1" selected="0">
            <x v="385"/>
          </reference>
          <reference field="4" count="1">
            <x v="163"/>
          </reference>
        </references>
      </pivotArea>
    </format>
    <format dxfId="3779">
      <pivotArea dataOnly="0" labelOnly="1" fieldPosition="0">
        <references count="2">
          <reference field="0" count="1" selected="0">
            <x v="387"/>
          </reference>
          <reference field="4" count="1">
            <x v="164"/>
          </reference>
        </references>
      </pivotArea>
    </format>
    <format dxfId="3778">
      <pivotArea dataOnly="0" labelOnly="1" fieldPosition="0">
        <references count="2">
          <reference field="0" count="1" selected="0">
            <x v="389"/>
          </reference>
          <reference field="4" count="1">
            <x v="165"/>
          </reference>
        </references>
      </pivotArea>
    </format>
    <format dxfId="3777">
      <pivotArea dataOnly="0" labelOnly="1" fieldPosition="0">
        <references count="2">
          <reference field="0" count="1" selected="0">
            <x v="390"/>
          </reference>
          <reference field="4" count="1">
            <x v="166"/>
          </reference>
        </references>
      </pivotArea>
    </format>
    <format dxfId="3776">
      <pivotArea dataOnly="0" labelOnly="1" fieldPosition="0">
        <references count="2">
          <reference field="0" count="1" selected="0">
            <x v="391"/>
          </reference>
          <reference field="4" count="1">
            <x v="168"/>
          </reference>
        </references>
      </pivotArea>
    </format>
    <format dxfId="3775">
      <pivotArea dataOnly="0" labelOnly="1" fieldPosition="0">
        <references count="2">
          <reference field="0" count="1" selected="0">
            <x v="392"/>
          </reference>
          <reference field="4" count="1">
            <x v="169"/>
          </reference>
        </references>
      </pivotArea>
    </format>
    <format dxfId="3774">
      <pivotArea dataOnly="0" labelOnly="1" fieldPosition="0">
        <references count="2">
          <reference field="0" count="1" selected="0">
            <x v="393"/>
          </reference>
          <reference field="4" count="1">
            <x v="170"/>
          </reference>
        </references>
      </pivotArea>
    </format>
    <format dxfId="3773">
      <pivotArea dataOnly="0" labelOnly="1" fieldPosition="0">
        <references count="2">
          <reference field="0" count="1" selected="0">
            <x v="394"/>
          </reference>
          <reference field="4" count="1">
            <x v="171"/>
          </reference>
        </references>
      </pivotArea>
    </format>
    <format dxfId="3772">
      <pivotArea dataOnly="0" labelOnly="1" fieldPosition="0">
        <references count="2">
          <reference field="0" count="1" selected="0">
            <x v="395"/>
          </reference>
          <reference field="4" count="1">
            <x v="172"/>
          </reference>
        </references>
      </pivotArea>
    </format>
    <format dxfId="3771">
      <pivotArea dataOnly="0" labelOnly="1" fieldPosition="0">
        <references count="2">
          <reference field="0" count="1" selected="0">
            <x v="396"/>
          </reference>
          <reference field="4" count="1">
            <x v="175"/>
          </reference>
        </references>
      </pivotArea>
    </format>
    <format dxfId="3770">
      <pivotArea dataOnly="0" labelOnly="1" fieldPosition="0">
        <references count="2">
          <reference field="0" count="1" selected="0">
            <x v="398"/>
          </reference>
          <reference field="4" count="1">
            <x v="176"/>
          </reference>
        </references>
      </pivotArea>
    </format>
    <format dxfId="3769">
      <pivotArea dataOnly="0" labelOnly="1" fieldPosition="0">
        <references count="2">
          <reference field="0" count="1" selected="0">
            <x v="399"/>
          </reference>
          <reference field="4" count="1">
            <x v="177"/>
          </reference>
        </references>
      </pivotArea>
    </format>
    <format dxfId="3768">
      <pivotArea dataOnly="0" labelOnly="1" fieldPosition="0">
        <references count="2">
          <reference field="0" count="1" selected="0">
            <x v="400"/>
          </reference>
          <reference field="4" count="1">
            <x v="178"/>
          </reference>
        </references>
      </pivotArea>
    </format>
    <format dxfId="3767">
      <pivotArea dataOnly="0" labelOnly="1" fieldPosition="0">
        <references count="2">
          <reference field="0" count="1" selected="0">
            <x v="402"/>
          </reference>
          <reference field="4" count="1">
            <x v="179"/>
          </reference>
        </references>
      </pivotArea>
    </format>
    <format dxfId="3766">
      <pivotArea dataOnly="0" labelOnly="1" fieldPosition="0">
        <references count="2">
          <reference field="0" count="1" selected="0">
            <x v="405"/>
          </reference>
          <reference field="4" count="1">
            <x v="180"/>
          </reference>
        </references>
      </pivotArea>
    </format>
    <format dxfId="3765">
      <pivotArea dataOnly="0" labelOnly="1" fieldPosition="0">
        <references count="2">
          <reference field="0" count="1" selected="0">
            <x v="406"/>
          </reference>
          <reference field="4" count="1">
            <x v="185"/>
          </reference>
        </references>
      </pivotArea>
    </format>
    <format dxfId="3764">
      <pivotArea dataOnly="0" labelOnly="1" fieldPosition="0">
        <references count="2">
          <reference field="0" count="1" selected="0">
            <x v="408"/>
          </reference>
          <reference field="4" count="1">
            <x v="186"/>
          </reference>
        </references>
      </pivotArea>
    </format>
    <format dxfId="3763">
      <pivotArea dataOnly="0" labelOnly="1" fieldPosition="0">
        <references count="2">
          <reference field="0" count="1" selected="0">
            <x v="411"/>
          </reference>
          <reference field="4" count="1">
            <x v="187"/>
          </reference>
        </references>
      </pivotArea>
    </format>
    <format dxfId="3762">
      <pivotArea dataOnly="0" labelOnly="1" fieldPosition="0">
        <references count="2">
          <reference field="0" count="1" selected="0">
            <x v="412"/>
          </reference>
          <reference field="4" count="1">
            <x v="188"/>
          </reference>
        </references>
      </pivotArea>
    </format>
    <format dxfId="3761">
      <pivotArea dataOnly="0" labelOnly="1" fieldPosition="0">
        <references count="2">
          <reference field="0" count="1" selected="0">
            <x v="417"/>
          </reference>
          <reference field="4" count="1">
            <x v="189"/>
          </reference>
        </references>
      </pivotArea>
    </format>
    <format dxfId="3760">
      <pivotArea dataOnly="0" labelOnly="1" fieldPosition="0">
        <references count="2">
          <reference field="0" count="1" selected="0">
            <x v="418"/>
          </reference>
          <reference field="4" count="1">
            <x v="191"/>
          </reference>
        </references>
      </pivotArea>
    </format>
    <format dxfId="3759">
      <pivotArea dataOnly="0" labelOnly="1" fieldPosition="0">
        <references count="2">
          <reference field="0" count="1" selected="0">
            <x v="419"/>
          </reference>
          <reference field="4" count="1">
            <x v="192"/>
          </reference>
        </references>
      </pivotArea>
    </format>
    <format dxfId="3758">
      <pivotArea dataOnly="0" labelOnly="1" fieldPosition="0">
        <references count="2">
          <reference field="0" count="1" selected="0">
            <x v="421"/>
          </reference>
          <reference field="4" count="1">
            <x v="194"/>
          </reference>
        </references>
      </pivotArea>
    </format>
    <format dxfId="3757">
      <pivotArea dataOnly="0" labelOnly="1" fieldPosition="0">
        <references count="2">
          <reference field="0" count="1" selected="0">
            <x v="425"/>
          </reference>
          <reference field="4" count="1">
            <x v="196"/>
          </reference>
        </references>
      </pivotArea>
    </format>
    <format dxfId="3756">
      <pivotArea dataOnly="0" labelOnly="1" fieldPosition="0">
        <references count="2">
          <reference field="0" count="1" selected="0">
            <x v="428"/>
          </reference>
          <reference field="4" count="1">
            <x v="199"/>
          </reference>
        </references>
      </pivotArea>
    </format>
    <format dxfId="3755">
      <pivotArea dataOnly="0" labelOnly="1" fieldPosition="0">
        <references count="2">
          <reference field="0" count="1" selected="0">
            <x v="429"/>
          </reference>
          <reference field="4" count="1">
            <x v="200"/>
          </reference>
        </references>
      </pivotArea>
    </format>
    <format dxfId="3754">
      <pivotArea dataOnly="0" labelOnly="1" fieldPosition="0">
        <references count="2">
          <reference field="0" count="1" selected="0">
            <x v="434"/>
          </reference>
          <reference field="4" count="1">
            <x v="201"/>
          </reference>
        </references>
      </pivotArea>
    </format>
    <format dxfId="3753">
      <pivotArea dataOnly="0" labelOnly="1" fieldPosition="0">
        <references count="2">
          <reference field="0" count="1" selected="0">
            <x v="435"/>
          </reference>
          <reference field="4" count="1">
            <x v="202"/>
          </reference>
        </references>
      </pivotArea>
    </format>
    <format dxfId="3752">
      <pivotArea dataOnly="0" labelOnly="1" fieldPosition="0">
        <references count="2">
          <reference field="0" count="1" selected="0">
            <x v="436"/>
          </reference>
          <reference field="4" count="1">
            <x v="203"/>
          </reference>
        </references>
      </pivotArea>
    </format>
    <format dxfId="3751">
      <pivotArea dataOnly="0" labelOnly="1" fieldPosition="0">
        <references count="2">
          <reference field="0" count="1" selected="0">
            <x v="437"/>
          </reference>
          <reference field="4" count="1">
            <x v="204"/>
          </reference>
        </references>
      </pivotArea>
    </format>
    <format dxfId="3750">
      <pivotArea dataOnly="0" labelOnly="1" fieldPosition="0">
        <references count="2">
          <reference field="0" count="1" selected="0">
            <x v="438"/>
          </reference>
          <reference field="4" count="1">
            <x v="205"/>
          </reference>
        </references>
      </pivotArea>
    </format>
    <format dxfId="3749">
      <pivotArea dataOnly="0" labelOnly="1" fieldPosition="0">
        <references count="2">
          <reference field="0" count="1" selected="0">
            <x v="439"/>
          </reference>
          <reference field="4" count="1">
            <x v="207"/>
          </reference>
        </references>
      </pivotArea>
    </format>
    <format dxfId="3748">
      <pivotArea dataOnly="0" labelOnly="1" fieldPosition="0">
        <references count="2">
          <reference field="0" count="1" selected="0">
            <x v="440"/>
          </reference>
          <reference field="4" count="1">
            <x v="210"/>
          </reference>
        </references>
      </pivotArea>
    </format>
    <format dxfId="3747">
      <pivotArea dataOnly="0" labelOnly="1" fieldPosition="0">
        <references count="2">
          <reference field="0" count="1" selected="0">
            <x v="441"/>
          </reference>
          <reference field="4" count="1">
            <x v="214"/>
          </reference>
        </references>
      </pivotArea>
    </format>
    <format dxfId="3746">
      <pivotArea dataOnly="0" labelOnly="1" fieldPosition="0">
        <references count="2">
          <reference field="0" count="1" selected="0">
            <x v="442"/>
          </reference>
          <reference field="4" count="1">
            <x v="216"/>
          </reference>
        </references>
      </pivotArea>
    </format>
    <format dxfId="3745">
      <pivotArea dataOnly="0" labelOnly="1" fieldPosition="0">
        <references count="2">
          <reference field="0" count="1" selected="0">
            <x v="444"/>
          </reference>
          <reference field="4" count="1">
            <x v="217"/>
          </reference>
        </references>
      </pivotArea>
    </format>
    <format dxfId="3744">
      <pivotArea dataOnly="0" labelOnly="1" fieldPosition="0">
        <references count="2">
          <reference field="0" count="1" selected="0">
            <x v="445"/>
          </reference>
          <reference field="4" count="1">
            <x v="226"/>
          </reference>
        </references>
      </pivotArea>
    </format>
    <format dxfId="3743">
      <pivotArea dataOnly="0" labelOnly="1" fieldPosition="0">
        <references count="2">
          <reference field="0" count="1" selected="0">
            <x v="446"/>
          </reference>
          <reference field="4" count="1">
            <x v="232"/>
          </reference>
        </references>
      </pivotArea>
    </format>
    <format dxfId="3742">
      <pivotArea dataOnly="0" labelOnly="1" fieldPosition="0">
        <references count="2">
          <reference field="0" count="1" selected="0">
            <x v="447"/>
          </reference>
          <reference field="4" count="1">
            <x v="184"/>
          </reference>
        </references>
      </pivotArea>
    </format>
    <format dxfId="3741">
      <pivotArea dataOnly="0" labelOnly="1" fieldPosition="0">
        <references count="2">
          <reference field="0" count="1" selected="0">
            <x v="449"/>
          </reference>
          <reference field="4" count="1">
            <x v="206"/>
          </reference>
        </references>
      </pivotArea>
    </format>
    <format dxfId="3740">
      <pivotArea dataOnly="0" labelOnly="1" fieldPosition="0">
        <references count="2">
          <reference field="0" count="1" selected="0">
            <x v="450"/>
          </reference>
          <reference field="4" count="1">
            <x v="207"/>
          </reference>
        </references>
      </pivotArea>
    </format>
    <format dxfId="3739">
      <pivotArea dataOnly="0" labelOnly="1" fieldPosition="0">
        <references count="2">
          <reference field="0" count="1" selected="0">
            <x v="451"/>
          </reference>
          <reference field="4" count="1">
            <x v="209"/>
          </reference>
        </references>
      </pivotArea>
    </format>
    <format dxfId="3738">
      <pivotArea dataOnly="0" labelOnly="1" fieldPosition="0">
        <references count="2">
          <reference field="0" count="1" selected="0">
            <x v="452"/>
          </reference>
          <reference field="4" count="1">
            <x v="210"/>
          </reference>
        </references>
      </pivotArea>
    </format>
    <format dxfId="3737">
      <pivotArea dataOnly="0" labelOnly="1" fieldPosition="0">
        <references count="2">
          <reference field="0" count="1" selected="0">
            <x v="453"/>
          </reference>
          <reference field="4" count="1">
            <x v="212"/>
          </reference>
        </references>
      </pivotArea>
    </format>
    <format dxfId="3736">
      <pivotArea dataOnly="0" labelOnly="1" fieldPosition="0">
        <references count="2">
          <reference field="0" count="1" selected="0">
            <x v="454"/>
          </reference>
          <reference field="4" count="1">
            <x v="216"/>
          </reference>
        </references>
      </pivotArea>
    </format>
    <format dxfId="3735">
      <pivotArea dataOnly="0" labelOnly="1" fieldPosition="0">
        <references count="2">
          <reference field="0" count="1" selected="0">
            <x v="455"/>
          </reference>
          <reference field="4" count="1">
            <x v="218"/>
          </reference>
        </references>
      </pivotArea>
    </format>
    <format dxfId="3734">
      <pivotArea dataOnly="0" labelOnly="1" fieldPosition="0">
        <references count="2">
          <reference field="0" count="1" selected="0">
            <x v="456"/>
          </reference>
          <reference field="4" count="1">
            <x v="191"/>
          </reference>
        </references>
      </pivotArea>
    </format>
    <format dxfId="3733">
      <pivotArea dataOnly="0" labelOnly="1" fieldPosition="0">
        <references count="2">
          <reference field="0" count="1" selected="0">
            <x v="457"/>
          </reference>
          <reference field="4" count="1">
            <x v="205"/>
          </reference>
        </references>
      </pivotArea>
    </format>
    <format dxfId="3732">
      <pivotArea dataOnly="0" labelOnly="1" fieldPosition="0">
        <references count="2">
          <reference field="0" count="1" selected="0">
            <x v="460"/>
          </reference>
          <reference field="4" count="1">
            <x v="206"/>
          </reference>
        </references>
      </pivotArea>
    </format>
    <format dxfId="3731">
      <pivotArea dataOnly="0" labelOnly="1" fieldPosition="0">
        <references count="2">
          <reference field="0" count="1" selected="0">
            <x v="462"/>
          </reference>
          <reference field="4" count="1">
            <x v="207"/>
          </reference>
        </references>
      </pivotArea>
    </format>
    <format dxfId="3730">
      <pivotArea dataOnly="0" labelOnly="1" fieldPosition="0">
        <references count="2">
          <reference field="0" count="1" selected="0">
            <x v="465"/>
          </reference>
          <reference field="4" count="1">
            <x v="208"/>
          </reference>
        </references>
      </pivotArea>
    </format>
    <format dxfId="3729">
      <pivotArea dataOnly="0" labelOnly="1" fieldPosition="0">
        <references count="2">
          <reference field="0" count="1" selected="0">
            <x v="469"/>
          </reference>
          <reference field="4" count="1">
            <x v="209"/>
          </reference>
        </references>
      </pivotArea>
    </format>
    <format dxfId="3728">
      <pivotArea dataOnly="0" labelOnly="1" fieldPosition="0">
        <references count="2">
          <reference field="0" count="1" selected="0">
            <x v="472"/>
          </reference>
          <reference field="4" count="1">
            <x v="210"/>
          </reference>
        </references>
      </pivotArea>
    </format>
    <format dxfId="3727">
      <pivotArea dataOnly="0" labelOnly="1" fieldPosition="0">
        <references count="2">
          <reference field="0" count="1" selected="0">
            <x v="476"/>
          </reference>
          <reference field="4" count="1">
            <x v="211"/>
          </reference>
        </references>
      </pivotArea>
    </format>
    <format dxfId="3726">
      <pivotArea dataOnly="0" labelOnly="1" fieldPosition="0">
        <references count="2">
          <reference field="0" count="1" selected="0">
            <x v="478"/>
          </reference>
          <reference field="4" count="1">
            <x v="212"/>
          </reference>
        </references>
      </pivotArea>
    </format>
    <format dxfId="3725">
      <pivotArea dataOnly="0" labelOnly="1" fieldPosition="0">
        <references count="2">
          <reference field="0" count="1" selected="0">
            <x v="479"/>
          </reference>
          <reference field="4" count="1">
            <x v="213"/>
          </reference>
        </references>
      </pivotArea>
    </format>
    <format dxfId="3724">
      <pivotArea dataOnly="0" labelOnly="1" fieldPosition="0">
        <references count="2">
          <reference field="0" count="1" selected="0">
            <x v="481"/>
          </reference>
          <reference field="4" count="1">
            <x v="215"/>
          </reference>
        </references>
      </pivotArea>
    </format>
    <format dxfId="3723">
      <pivotArea dataOnly="0" labelOnly="1" fieldPosition="0">
        <references count="2">
          <reference field="0" count="1" selected="0">
            <x v="485"/>
          </reference>
          <reference field="4" count="1">
            <x v="217"/>
          </reference>
        </references>
      </pivotArea>
    </format>
    <format dxfId="3722">
      <pivotArea dataOnly="0" labelOnly="1" fieldPosition="0">
        <references count="2">
          <reference field="0" count="1" selected="0">
            <x v="486"/>
          </reference>
          <reference field="4" count="1">
            <x v="218"/>
          </reference>
        </references>
      </pivotArea>
    </format>
    <format dxfId="3721">
      <pivotArea dataOnly="0" labelOnly="1" fieldPosition="0">
        <references count="2">
          <reference field="0" count="1" selected="0">
            <x v="488"/>
          </reference>
          <reference field="4" count="1">
            <x v="219"/>
          </reference>
        </references>
      </pivotArea>
    </format>
    <format dxfId="3720">
      <pivotArea dataOnly="0" labelOnly="1" fieldPosition="0">
        <references count="2">
          <reference field="0" count="1" selected="0">
            <x v="489"/>
          </reference>
          <reference field="4" count="1">
            <x v="220"/>
          </reference>
        </references>
      </pivotArea>
    </format>
    <format dxfId="3719">
      <pivotArea dataOnly="0" labelOnly="1" fieldPosition="0">
        <references count="2">
          <reference field="0" count="1" selected="0">
            <x v="490"/>
          </reference>
          <reference field="4" count="1">
            <x v="223"/>
          </reference>
        </references>
      </pivotArea>
    </format>
    <format dxfId="3718">
      <pivotArea dataOnly="0" labelOnly="1" fieldPosition="0">
        <references count="2">
          <reference field="0" count="1" selected="0">
            <x v="491"/>
          </reference>
          <reference field="4" count="1">
            <x v="235"/>
          </reference>
        </references>
      </pivotArea>
    </format>
    <format dxfId="3717">
      <pivotArea dataOnly="0" labelOnly="1" fieldPosition="0">
        <references count="2">
          <reference field="0" count="1" selected="0">
            <x v="492"/>
          </reference>
          <reference field="4" count="1">
            <x v="222"/>
          </reference>
        </references>
      </pivotArea>
    </format>
    <format dxfId="3716">
      <pivotArea dataOnly="0" labelOnly="1" fieldPosition="0">
        <references count="2">
          <reference field="0" count="1" selected="0">
            <x v="493"/>
          </reference>
          <reference field="4" count="1">
            <x v="226"/>
          </reference>
        </references>
      </pivotArea>
    </format>
    <format dxfId="3715">
      <pivotArea dataOnly="0" labelOnly="1" fieldPosition="0">
        <references count="2">
          <reference field="0" count="1" selected="0">
            <x v="495"/>
          </reference>
          <reference field="4" count="1">
            <x v="227"/>
          </reference>
        </references>
      </pivotArea>
    </format>
    <format dxfId="3714">
      <pivotArea dataOnly="0" labelOnly="1" fieldPosition="0">
        <references count="2">
          <reference field="0" count="1" selected="0">
            <x v="496"/>
          </reference>
          <reference field="4" count="1">
            <x v="228"/>
          </reference>
        </references>
      </pivotArea>
    </format>
    <format dxfId="3713">
      <pivotArea dataOnly="0" labelOnly="1" fieldPosition="0">
        <references count="2">
          <reference field="0" count="1" selected="0">
            <x v="497"/>
          </reference>
          <reference field="4" count="1">
            <x v="229"/>
          </reference>
        </references>
      </pivotArea>
    </format>
    <format dxfId="3712">
      <pivotArea dataOnly="0" labelOnly="1" fieldPosition="0">
        <references count="2">
          <reference field="0" count="1" selected="0">
            <x v="498"/>
          </reference>
          <reference field="4" count="1">
            <x v="230"/>
          </reference>
        </references>
      </pivotArea>
    </format>
    <format dxfId="3711">
      <pivotArea dataOnly="0" labelOnly="1" fieldPosition="0">
        <references count="2">
          <reference field="0" count="1" selected="0">
            <x v="500"/>
          </reference>
          <reference field="4" count="1">
            <x v="231"/>
          </reference>
        </references>
      </pivotArea>
    </format>
    <format dxfId="3710">
      <pivotArea dataOnly="0" labelOnly="1" fieldPosition="0">
        <references count="2">
          <reference field="0" count="1" selected="0">
            <x v="501"/>
          </reference>
          <reference field="4" count="1">
            <x v="232"/>
          </reference>
        </references>
      </pivotArea>
    </format>
    <format dxfId="3709">
      <pivotArea dataOnly="0" labelOnly="1" fieldPosition="0">
        <references count="2">
          <reference field="0" count="1" selected="0">
            <x v="503"/>
          </reference>
          <reference field="4" count="1">
            <x v="233"/>
          </reference>
        </references>
      </pivotArea>
    </format>
    <format dxfId="3708">
      <pivotArea dataOnly="0" labelOnly="1" fieldPosition="0">
        <references count="2">
          <reference field="0" count="1" selected="0">
            <x v="504"/>
          </reference>
          <reference field="4" count="1">
            <x v="234"/>
          </reference>
        </references>
      </pivotArea>
    </format>
    <format dxfId="3707">
      <pivotArea dataOnly="0" labelOnly="1" fieldPosition="0">
        <references count="2">
          <reference field="0" count="1" selected="0">
            <x v="505"/>
          </reference>
          <reference field="4" count="1">
            <x v="236"/>
          </reference>
        </references>
      </pivotArea>
    </format>
    <format dxfId="3706">
      <pivotArea dataOnly="0" labelOnly="1" fieldPosition="0">
        <references count="3">
          <reference field="0" count="1" selected="0">
            <x v="0"/>
          </reference>
          <reference field="4" count="1" selected="0">
            <x v="119"/>
          </reference>
          <reference field="5" count="1">
            <x v="1"/>
          </reference>
        </references>
      </pivotArea>
    </format>
    <format dxfId="3705">
      <pivotArea dataOnly="0" labelOnly="1" fieldPosition="0">
        <references count="3">
          <reference field="0" count="1" selected="0">
            <x v="17"/>
          </reference>
          <reference field="4" count="1" selected="0">
            <x v="0"/>
          </reference>
          <reference field="5" count="1">
            <x v="0"/>
          </reference>
        </references>
      </pivotArea>
    </format>
    <format dxfId="3704">
      <pivotArea dataOnly="0" labelOnly="1" fieldPosition="0">
        <references count="3">
          <reference field="0" count="1" selected="0">
            <x v="26"/>
          </reference>
          <reference field="4" count="1" selected="0">
            <x v="5"/>
          </reference>
          <reference field="5" count="1">
            <x v="6"/>
          </reference>
        </references>
      </pivotArea>
    </format>
    <format dxfId="3703">
      <pivotArea dataOnly="0" labelOnly="1" fieldPosition="0">
        <references count="3">
          <reference field="0" count="1" selected="0">
            <x v="27"/>
          </reference>
          <reference field="4" count="1" selected="0">
            <x v="83"/>
          </reference>
          <reference field="5" count="1">
            <x v="10"/>
          </reference>
        </references>
      </pivotArea>
    </format>
    <format dxfId="3702">
      <pivotArea dataOnly="0" labelOnly="1" fieldPosition="0">
        <references count="3">
          <reference field="0" count="1" selected="0">
            <x v="28"/>
          </reference>
          <reference field="4" count="1" selected="0">
            <x v="13"/>
          </reference>
          <reference field="5" count="1">
            <x v="6"/>
          </reference>
        </references>
      </pivotArea>
    </format>
    <format dxfId="3701">
      <pivotArea dataOnly="0" labelOnly="1" fieldPosition="0">
        <references count="3">
          <reference field="0" count="1" selected="0">
            <x v="32"/>
          </reference>
          <reference field="4" count="1" selected="0">
            <x v="7"/>
          </reference>
          <reference field="5" count="1">
            <x v="3"/>
          </reference>
        </references>
      </pivotArea>
    </format>
    <format dxfId="3700">
      <pivotArea dataOnly="0" labelOnly="1" fieldPosition="0">
        <references count="3">
          <reference field="0" count="1" selected="0">
            <x v="46"/>
          </reference>
          <reference field="4" count="1" selected="0">
            <x v="17"/>
          </reference>
          <reference field="5" count="1">
            <x v="10"/>
          </reference>
        </references>
      </pivotArea>
    </format>
    <format dxfId="3699">
      <pivotArea dataOnly="0" labelOnly="1" fieldPosition="0">
        <references count="3">
          <reference field="0" count="1" selected="0">
            <x v="48"/>
          </reference>
          <reference field="4" count="1" selected="0">
            <x v="20"/>
          </reference>
          <reference field="5" count="1">
            <x v="3"/>
          </reference>
        </references>
      </pivotArea>
    </format>
    <format dxfId="3698">
      <pivotArea dataOnly="0" labelOnly="1" fieldPosition="0">
        <references count="3">
          <reference field="0" count="1" selected="0">
            <x v="59"/>
          </reference>
          <reference field="4" count="1" selected="0">
            <x v="42"/>
          </reference>
          <reference field="5" count="1">
            <x v="10"/>
          </reference>
        </references>
      </pivotArea>
    </format>
    <format dxfId="3697">
      <pivotArea dataOnly="0" labelOnly="1" fieldPosition="0">
        <references count="3">
          <reference field="0" count="1" selected="0">
            <x v="61"/>
          </reference>
          <reference field="4" count="1" selected="0">
            <x v="50"/>
          </reference>
          <reference field="5" count="1">
            <x v="3"/>
          </reference>
        </references>
      </pivotArea>
    </format>
    <format dxfId="3696">
      <pivotArea dataOnly="0" labelOnly="1" fieldPosition="0">
        <references count="3">
          <reference field="0" count="1" selected="0">
            <x v="62"/>
          </reference>
          <reference field="4" count="1" selected="0">
            <x v="51"/>
          </reference>
          <reference field="5" count="1">
            <x v="10"/>
          </reference>
        </references>
      </pivotArea>
    </format>
    <format dxfId="3695">
      <pivotArea dataOnly="0" labelOnly="1" fieldPosition="0">
        <references count="3">
          <reference field="0" count="1" selected="0">
            <x v="64"/>
          </reference>
          <reference field="4" count="1" selected="0">
            <x v="65"/>
          </reference>
          <reference field="5" count="1">
            <x v="3"/>
          </reference>
        </references>
      </pivotArea>
    </format>
    <format dxfId="3694">
      <pivotArea dataOnly="0" labelOnly="1" fieldPosition="0">
        <references count="3">
          <reference field="0" count="1" selected="0">
            <x v="65"/>
          </reference>
          <reference field="4" count="1" selected="0">
            <x v="67"/>
          </reference>
          <reference field="5" count="1">
            <x v="10"/>
          </reference>
        </references>
      </pivotArea>
    </format>
    <format dxfId="3693">
      <pivotArea dataOnly="0" labelOnly="1" fieldPosition="0">
        <references count="3">
          <reference field="0" count="1" selected="0">
            <x v="66"/>
          </reference>
          <reference field="4" count="1" selected="0">
            <x v="68"/>
          </reference>
          <reference field="5" count="1">
            <x v="3"/>
          </reference>
        </references>
      </pivotArea>
    </format>
    <format dxfId="3692">
      <pivotArea dataOnly="0" labelOnly="1" fieldPosition="0">
        <references count="3">
          <reference field="0" count="1" selected="0">
            <x v="77"/>
          </reference>
          <reference field="4" count="1" selected="0">
            <x v="106"/>
          </reference>
          <reference field="5" count="1">
            <x v="10"/>
          </reference>
        </references>
      </pivotArea>
    </format>
    <format dxfId="3691">
      <pivotArea dataOnly="0" labelOnly="1" fieldPosition="0">
        <references count="3">
          <reference field="0" count="1" selected="0">
            <x v="79"/>
          </reference>
          <reference field="4" count="1" selected="0">
            <x v="110"/>
          </reference>
          <reference field="5" count="1">
            <x v="3"/>
          </reference>
        </references>
      </pivotArea>
    </format>
    <format dxfId="3690">
      <pivotArea dataOnly="0" labelOnly="1" fieldPosition="0">
        <references count="3">
          <reference field="0" count="1" selected="0">
            <x v="90"/>
          </reference>
          <reference field="4" count="1" selected="0">
            <x v="144"/>
          </reference>
          <reference field="5" count="1">
            <x v="10"/>
          </reference>
        </references>
      </pivotArea>
    </format>
    <format dxfId="3689">
      <pivotArea dataOnly="0" labelOnly="1" fieldPosition="0">
        <references count="3">
          <reference field="0" count="1" selected="0">
            <x v="91"/>
          </reference>
          <reference field="4" count="1" selected="0">
            <x v="145"/>
          </reference>
          <reference field="5" count="1">
            <x v="3"/>
          </reference>
        </references>
      </pivotArea>
    </format>
    <format dxfId="3688">
      <pivotArea dataOnly="0" labelOnly="1" fieldPosition="0">
        <references count="3">
          <reference field="0" count="1" selected="0">
            <x v="128"/>
          </reference>
          <reference field="4" count="1" selected="0">
            <x v="166"/>
          </reference>
          <reference field="5" count="1">
            <x v="10"/>
          </reference>
        </references>
      </pivotArea>
    </format>
    <format dxfId="3687">
      <pivotArea dataOnly="0" labelOnly="1" fieldPosition="0">
        <references count="3">
          <reference field="0" count="1" selected="0">
            <x v="129"/>
          </reference>
          <reference field="4" count="1" selected="0">
            <x v="167"/>
          </reference>
          <reference field="5" count="1">
            <x v="3"/>
          </reference>
        </references>
      </pivotArea>
    </format>
    <format dxfId="3686">
      <pivotArea dataOnly="0" labelOnly="1" fieldPosition="0">
        <references count="3">
          <reference field="0" count="1" selected="0">
            <x v="137"/>
          </reference>
          <reference field="4" count="1" selected="0">
            <x v="172"/>
          </reference>
          <reference field="5" count="1">
            <x v="10"/>
          </reference>
        </references>
      </pivotArea>
    </format>
    <format dxfId="3685">
      <pivotArea dataOnly="0" labelOnly="1" fieldPosition="0">
        <references count="3">
          <reference field="0" count="1" selected="0">
            <x v="138"/>
          </reference>
          <reference field="4" count="1" selected="0">
            <x v="173"/>
          </reference>
          <reference field="5" count="1">
            <x v="3"/>
          </reference>
        </references>
      </pivotArea>
    </format>
    <format dxfId="3684">
      <pivotArea dataOnly="0" labelOnly="1" fieldPosition="0">
        <references count="3">
          <reference field="0" count="1" selected="0">
            <x v="142"/>
          </reference>
          <reference field="4" count="1" selected="0">
            <x v="178"/>
          </reference>
          <reference field="5" count="1">
            <x v="10"/>
          </reference>
        </references>
      </pivotArea>
    </format>
    <format dxfId="3683">
      <pivotArea dataOnly="0" labelOnly="1" fieldPosition="0">
        <references count="3">
          <reference field="0" count="1" selected="0">
            <x v="143"/>
          </reference>
          <reference field="4" count="1" selected="0">
            <x v="180"/>
          </reference>
          <reference field="5" count="1">
            <x v="3"/>
          </reference>
        </references>
      </pivotArea>
    </format>
    <format dxfId="3682">
      <pivotArea dataOnly="0" labelOnly="1" fieldPosition="0">
        <references count="3">
          <reference field="0" count="1" selected="0">
            <x v="148"/>
          </reference>
          <reference field="4" count="1" selected="0">
            <x v="183"/>
          </reference>
          <reference field="5" count="1">
            <x v="10"/>
          </reference>
        </references>
      </pivotArea>
    </format>
    <format dxfId="3681">
      <pivotArea dataOnly="0" labelOnly="1" fieldPosition="0">
        <references count="3">
          <reference field="0" count="1" selected="0">
            <x v="149"/>
          </reference>
          <reference field="4" count="1" selected="0">
            <x v="185"/>
          </reference>
          <reference field="5" count="1">
            <x v="3"/>
          </reference>
        </references>
      </pivotArea>
    </format>
    <format dxfId="3680">
      <pivotArea dataOnly="0" labelOnly="1" fieldPosition="0">
        <references count="3">
          <reference field="0" count="1" selected="0">
            <x v="153"/>
          </reference>
          <reference field="4" count="1" selected="0">
            <x v="195"/>
          </reference>
          <reference field="5" count="1">
            <x v="10"/>
          </reference>
        </references>
      </pivotArea>
    </format>
    <format dxfId="3679">
      <pivotArea dataOnly="0" labelOnly="1" fieldPosition="0">
        <references count="3">
          <reference field="0" count="1" selected="0">
            <x v="154"/>
          </reference>
          <reference field="4" count="1" selected="0">
            <x v="196"/>
          </reference>
          <reference field="5" count="1">
            <x v="3"/>
          </reference>
        </references>
      </pivotArea>
    </format>
    <format dxfId="3678">
      <pivotArea dataOnly="0" labelOnly="1" fieldPosition="0">
        <references count="3">
          <reference field="0" count="1" selected="0">
            <x v="159"/>
          </reference>
          <reference field="4" count="1" selected="0">
            <x v="225"/>
          </reference>
          <reference field="5" count="1">
            <x v="10"/>
          </reference>
        </references>
      </pivotArea>
    </format>
    <format dxfId="3677">
      <pivotArea dataOnly="0" labelOnly="1" fieldPosition="0">
        <references count="3">
          <reference field="0" count="1" selected="0">
            <x v="160"/>
          </reference>
          <reference field="4" count="1" selected="0">
            <x v="237"/>
          </reference>
          <reference field="5" count="1">
            <x v="3"/>
          </reference>
        </references>
      </pivotArea>
    </format>
    <format dxfId="3676">
      <pivotArea dataOnly="0" labelOnly="1" fieldPosition="0">
        <references count="3">
          <reference field="0" count="1" selected="0">
            <x v="163"/>
          </reference>
          <reference field="4" count="1" selected="0">
            <x v="9"/>
          </reference>
          <reference field="5" count="1">
            <x v="9"/>
          </reference>
        </references>
      </pivotArea>
    </format>
    <format dxfId="3675">
      <pivotArea dataOnly="0" labelOnly="1" fieldPosition="0">
        <references count="3">
          <reference field="0" count="1" selected="0">
            <x v="171"/>
          </reference>
          <reference field="4" count="1" selected="0">
            <x v="96"/>
          </reference>
          <reference field="5" count="1">
            <x v="10"/>
          </reference>
        </references>
      </pivotArea>
    </format>
    <format dxfId="3674">
      <pivotArea dataOnly="0" labelOnly="1" fieldPosition="0">
        <references count="3">
          <reference field="0" count="1" selected="0">
            <x v="172"/>
          </reference>
          <reference field="4" count="1" selected="0">
            <x v="99"/>
          </reference>
          <reference field="5" count="1">
            <x v="9"/>
          </reference>
        </references>
      </pivotArea>
    </format>
    <format dxfId="3673">
      <pivotArea dataOnly="0" labelOnly="1" fieldPosition="0">
        <references count="3">
          <reference field="0" count="1" selected="0">
            <x v="196"/>
          </reference>
          <reference field="4" count="1" selected="0">
            <x v="143"/>
          </reference>
          <reference field="5" count="1">
            <x v="10"/>
          </reference>
        </references>
      </pivotArea>
    </format>
    <format dxfId="3672">
      <pivotArea dataOnly="0" labelOnly="1" fieldPosition="0">
        <references count="3">
          <reference field="0" count="1" selected="0">
            <x v="197"/>
          </reference>
          <reference field="4" count="1" selected="0">
            <x v="144"/>
          </reference>
          <reference field="5" count="1">
            <x v="9"/>
          </reference>
        </references>
      </pivotArea>
    </format>
    <format dxfId="3671">
      <pivotArea dataOnly="0" labelOnly="1" fieldPosition="0">
        <references count="3">
          <reference field="0" count="1" selected="0">
            <x v="237"/>
          </reference>
          <reference field="4" count="1" selected="0">
            <x v="175"/>
          </reference>
          <reference field="5" count="1">
            <x v="10"/>
          </reference>
        </references>
      </pivotArea>
    </format>
    <format dxfId="3670">
      <pivotArea dataOnly="0" labelOnly="1" fieldPosition="0">
        <references count="3">
          <reference field="0" count="1" selected="0">
            <x v="238"/>
          </reference>
          <reference field="4" count="1" selected="0">
            <x v="179"/>
          </reference>
          <reference field="5" count="1">
            <x v="9"/>
          </reference>
        </references>
      </pivotArea>
    </format>
    <format dxfId="3669">
      <pivotArea dataOnly="0" labelOnly="1" fieldPosition="0">
        <references count="3">
          <reference field="0" count="1" selected="0">
            <x v="255"/>
          </reference>
          <reference field="4" count="1" selected="0">
            <x v="6"/>
          </reference>
          <reference field="5" count="1">
            <x v="4"/>
          </reference>
        </references>
      </pivotArea>
    </format>
    <format dxfId="3668">
      <pivotArea dataOnly="0" labelOnly="1" fieldPosition="0">
        <references count="3">
          <reference field="0" count="1" selected="0">
            <x v="264"/>
          </reference>
          <reference field="4" count="1" selected="0">
            <x v="84"/>
          </reference>
          <reference field="5" count="1">
            <x v="2"/>
          </reference>
        </references>
      </pivotArea>
    </format>
    <format dxfId="3667">
      <pivotArea dataOnly="0" labelOnly="1" fieldPosition="0">
        <references count="3">
          <reference field="0" count="1" selected="0">
            <x v="270"/>
          </reference>
          <reference field="4" count="1" selected="0">
            <x v="135"/>
          </reference>
          <reference field="5" count="1">
            <x v="10"/>
          </reference>
        </references>
      </pivotArea>
    </format>
    <format dxfId="3666">
      <pivotArea dataOnly="0" labelOnly="1" fieldPosition="0">
        <references count="3">
          <reference field="0" count="1" selected="0">
            <x v="271"/>
          </reference>
          <reference field="4" count="1" selected="0">
            <x v="23"/>
          </reference>
          <reference field="5" count="1">
            <x v="2"/>
          </reference>
        </references>
      </pivotArea>
    </format>
    <format dxfId="3665">
      <pivotArea dataOnly="0" labelOnly="1" fieldPosition="0">
        <references count="3">
          <reference field="0" count="1" selected="0">
            <x v="339"/>
          </reference>
          <reference field="4" count="1" selected="0">
            <x v="167"/>
          </reference>
          <reference field="5" count="1">
            <x v="10"/>
          </reference>
        </references>
      </pivotArea>
    </format>
    <format dxfId="3664">
      <pivotArea dataOnly="0" labelOnly="1" fieldPosition="0">
        <references count="3">
          <reference field="0" count="1" selected="0">
            <x v="340"/>
          </reference>
          <reference field="4" count="1" selected="0">
            <x v="189"/>
          </reference>
          <reference field="5" count="1">
            <x v="2"/>
          </reference>
        </references>
      </pivotArea>
    </format>
    <format dxfId="3663">
      <pivotArea dataOnly="0" labelOnly="1" fieldPosition="0">
        <references count="3">
          <reference field="0" count="1" selected="0">
            <x v="368"/>
          </reference>
          <reference field="4" count="1" selected="0">
            <x v="86"/>
          </reference>
          <reference field="5" count="1">
            <x v="5"/>
          </reference>
        </references>
      </pivotArea>
    </format>
    <format dxfId="3662">
      <pivotArea dataOnly="0" labelOnly="1" fieldPosition="0">
        <references count="3">
          <reference field="0" count="1" selected="0">
            <x v="369"/>
          </reference>
          <reference field="4" count="1" selected="0">
            <x v="22"/>
          </reference>
          <reference field="5" count="1">
            <x v="10"/>
          </reference>
        </references>
      </pivotArea>
    </format>
    <format dxfId="3661">
      <pivotArea dataOnly="0" labelOnly="1" fieldPosition="0">
        <references count="3">
          <reference field="0" count="1" selected="0">
            <x v="370"/>
          </reference>
          <reference field="4" count="1" selected="0">
            <x v="84"/>
          </reference>
          <reference field="5" count="1">
            <x v="5"/>
          </reference>
        </references>
      </pivotArea>
    </format>
    <format dxfId="3660">
      <pivotArea dataOnly="0" labelOnly="1" fieldPosition="0">
        <references count="3">
          <reference field="0" count="1" selected="0">
            <x v="371"/>
          </reference>
          <reference field="4" count="1" selected="0">
            <x v="85"/>
          </reference>
          <reference field="5" count="1">
            <x v="10"/>
          </reference>
        </references>
      </pivotArea>
    </format>
    <format dxfId="3659">
      <pivotArea dataOnly="0" labelOnly="1" fieldPosition="0">
        <references count="3">
          <reference field="0" count="1" selected="0">
            <x v="372"/>
          </reference>
          <reference field="4" count="1" selected="0">
            <x v="123"/>
          </reference>
          <reference field="5" count="1">
            <x v="5"/>
          </reference>
        </references>
      </pivotArea>
    </format>
    <format dxfId="3658">
      <pivotArea dataOnly="0" labelOnly="1" fieldPosition="0">
        <references count="3">
          <reference field="0" count="1" selected="0">
            <x v="393"/>
          </reference>
          <reference field="4" count="1" selected="0">
            <x v="170"/>
          </reference>
          <reference field="5" count="1">
            <x v="10"/>
          </reference>
        </references>
      </pivotArea>
    </format>
    <format dxfId="3657">
      <pivotArea dataOnly="0" labelOnly="1" fieldPosition="0">
        <references count="3">
          <reference field="0" count="1" selected="0">
            <x v="394"/>
          </reference>
          <reference field="4" count="1" selected="0">
            <x v="171"/>
          </reference>
          <reference field="5" count="1">
            <x v="5"/>
          </reference>
        </references>
      </pivotArea>
    </format>
    <format dxfId="3656">
      <pivotArea dataOnly="0" labelOnly="1" fieldPosition="0">
        <references count="3">
          <reference field="0" count="1" selected="0">
            <x v="427"/>
          </reference>
          <reference field="4" count="1" selected="0">
            <x v="196"/>
          </reference>
          <reference field="5" count="1">
            <x v="10"/>
          </reference>
        </references>
      </pivotArea>
    </format>
    <format dxfId="3655">
      <pivotArea dataOnly="0" labelOnly="1" fieldPosition="0">
        <references count="3">
          <reference field="0" count="1" selected="0">
            <x v="428"/>
          </reference>
          <reference field="4" count="1" selected="0">
            <x v="199"/>
          </reference>
          <reference field="5" count="1">
            <x v="5"/>
          </reference>
        </references>
      </pivotArea>
    </format>
    <format dxfId="3654">
      <pivotArea dataOnly="0" labelOnly="1" fieldPosition="0">
        <references count="3">
          <reference field="0" count="1" selected="0">
            <x v="433"/>
          </reference>
          <reference field="4" count="1" selected="0">
            <x v="200"/>
          </reference>
          <reference field="5" count="1">
            <x v="10"/>
          </reference>
        </references>
      </pivotArea>
    </format>
    <format dxfId="3653">
      <pivotArea dataOnly="0" labelOnly="1" fieldPosition="0">
        <references count="3">
          <reference field="0" count="1" selected="0">
            <x v="435"/>
          </reference>
          <reference field="4" count="1" selected="0">
            <x v="202"/>
          </reference>
          <reference field="5" count="1">
            <x v="5"/>
          </reference>
        </references>
      </pivotArea>
    </format>
    <format dxfId="3652">
      <pivotArea dataOnly="0" labelOnly="1" fieldPosition="0">
        <references count="3">
          <reference field="0" count="1" selected="0">
            <x v="447"/>
          </reference>
          <reference field="4" count="1" selected="0">
            <x v="184"/>
          </reference>
          <reference field="5" count="1">
            <x v="8"/>
          </reference>
        </references>
      </pivotArea>
    </format>
    <format dxfId="3651">
      <pivotArea dataOnly="0" labelOnly="1" fieldPosition="0">
        <references count="3">
          <reference field="0" count="1" selected="0">
            <x v="456"/>
          </reference>
          <reference field="4" count="1" selected="0">
            <x v="191"/>
          </reference>
          <reference field="5" count="1">
            <x v="10"/>
          </reference>
        </references>
      </pivotArea>
    </format>
    <format dxfId="3650">
      <pivotArea dataOnly="0" labelOnly="1" fieldPosition="0">
        <references count="3">
          <reference field="0" count="1" selected="0">
            <x v="457"/>
          </reference>
          <reference field="4" count="1" selected="0">
            <x v="205"/>
          </reference>
          <reference field="5" count="1">
            <x v="8"/>
          </reference>
        </references>
      </pivotArea>
    </format>
    <format dxfId="3649">
      <pivotArea dataOnly="0" labelOnly="1" fieldPosition="0">
        <references count="3">
          <reference field="0" count="1" selected="0">
            <x v="459"/>
          </reference>
          <reference field="4" count="1" selected="0">
            <x v="205"/>
          </reference>
          <reference field="5" count="1">
            <x v="10"/>
          </reference>
        </references>
      </pivotArea>
    </format>
    <format dxfId="3648">
      <pivotArea dataOnly="0" labelOnly="1" fieldPosition="0">
        <references count="3">
          <reference field="0" count="1" selected="0">
            <x v="460"/>
          </reference>
          <reference field="4" count="1" selected="0">
            <x v="206"/>
          </reference>
          <reference field="5" count="1">
            <x v="8"/>
          </reference>
        </references>
      </pivotArea>
    </format>
    <format dxfId="3647">
      <pivotArea dataOnly="0" labelOnly="1" fieldPosition="0">
        <references count="3">
          <reference field="0" count="1" selected="0">
            <x v="461"/>
          </reference>
          <reference field="4" count="1" selected="0">
            <x v="206"/>
          </reference>
          <reference field="5" count="1">
            <x v="10"/>
          </reference>
        </references>
      </pivotArea>
    </format>
    <format dxfId="3646">
      <pivotArea dataOnly="0" labelOnly="1" fieldPosition="0">
        <references count="3">
          <reference field="0" count="1" selected="0">
            <x v="462"/>
          </reference>
          <reference field="4" count="1" selected="0">
            <x v="207"/>
          </reference>
          <reference field="5" count="1">
            <x v="8"/>
          </reference>
        </references>
      </pivotArea>
    </format>
    <format dxfId="3645">
      <pivotArea dataOnly="0" labelOnly="1" fieldPosition="0">
        <references count="3">
          <reference field="0" count="1" selected="0">
            <x v="464"/>
          </reference>
          <reference field="4" count="1" selected="0">
            <x v="207"/>
          </reference>
          <reference field="5" count="1">
            <x v="10"/>
          </reference>
        </references>
      </pivotArea>
    </format>
    <format dxfId="3644">
      <pivotArea dataOnly="0" labelOnly="1" fieldPosition="0">
        <references count="3">
          <reference field="0" count="1" selected="0">
            <x v="465"/>
          </reference>
          <reference field="4" count="1" selected="0">
            <x v="208"/>
          </reference>
          <reference field="5" count="1">
            <x v="8"/>
          </reference>
        </references>
      </pivotArea>
    </format>
    <format dxfId="3643">
      <pivotArea dataOnly="0" labelOnly="1" fieldPosition="0">
        <references count="3">
          <reference field="0" count="1" selected="0">
            <x v="468"/>
          </reference>
          <reference field="4" count="1" selected="0">
            <x v="208"/>
          </reference>
          <reference field="5" count="1">
            <x v="10"/>
          </reference>
        </references>
      </pivotArea>
    </format>
    <format dxfId="3642">
      <pivotArea dataOnly="0" labelOnly="1" fieldPosition="0">
        <references count="3">
          <reference field="0" count="1" selected="0">
            <x v="469"/>
          </reference>
          <reference field="4" count="1" selected="0">
            <x v="209"/>
          </reference>
          <reference field="5" count="1">
            <x v="8"/>
          </reference>
        </references>
      </pivotArea>
    </format>
    <format dxfId="3641">
      <pivotArea dataOnly="0" labelOnly="1" fieldPosition="0">
        <references count="3">
          <reference field="0" count="1" selected="0">
            <x v="471"/>
          </reference>
          <reference field="4" count="1" selected="0">
            <x v="209"/>
          </reference>
          <reference field="5" count="1">
            <x v="10"/>
          </reference>
        </references>
      </pivotArea>
    </format>
    <format dxfId="3640">
      <pivotArea dataOnly="0" labelOnly="1" fieldPosition="0">
        <references count="3">
          <reference field="0" count="1" selected="0">
            <x v="472"/>
          </reference>
          <reference field="4" count="1" selected="0">
            <x v="210"/>
          </reference>
          <reference field="5" count="1">
            <x v="8"/>
          </reference>
        </references>
      </pivotArea>
    </format>
    <format dxfId="3639">
      <pivotArea dataOnly="0" labelOnly="1" fieldPosition="0">
        <references count="3">
          <reference field="0" count="1" selected="0">
            <x v="477"/>
          </reference>
          <reference field="4" count="1" selected="0">
            <x v="211"/>
          </reference>
          <reference field="5" count="1">
            <x v="10"/>
          </reference>
        </references>
      </pivotArea>
    </format>
    <format dxfId="3638">
      <pivotArea dataOnly="0" labelOnly="1" fieldPosition="0">
        <references count="3">
          <reference field="0" count="1" selected="0">
            <x v="478"/>
          </reference>
          <reference field="4" count="1" selected="0">
            <x v="212"/>
          </reference>
          <reference field="5" count="1">
            <x v="8"/>
          </reference>
        </references>
      </pivotArea>
    </format>
    <format dxfId="3637">
      <pivotArea dataOnly="0" labelOnly="1" fieldPosition="0">
        <references count="3">
          <reference field="0" count="1" selected="0">
            <x v="480"/>
          </reference>
          <reference field="4" count="1" selected="0">
            <x v="213"/>
          </reference>
          <reference field="5" count="1">
            <x v="10"/>
          </reference>
        </references>
      </pivotArea>
    </format>
    <format dxfId="3636">
      <pivotArea dataOnly="0" labelOnly="1" fieldPosition="0">
        <references count="3">
          <reference field="0" count="1" selected="0">
            <x v="481"/>
          </reference>
          <reference field="4" count="1" selected="0">
            <x v="215"/>
          </reference>
          <reference field="5" count="1">
            <x v="8"/>
          </reference>
        </references>
      </pivotArea>
    </format>
    <format dxfId="3635">
      <pivotArea dataOnly="0" labelOnly="1" fieldPosition="0">
        <references count="3">
          <reference field="0" count="1" selected="0">
            <x v="483"/>
          </reference>
          <reference field="4" count="1" selected="0">
            <x v="215"/>
          </reference>
          <reference field="5" count="1">
            <x v="10"/>
          </reference>
        </references>
      </pivotArea>
    </format>
    <format dxfId="3634">
      <pivotArea dataOnly="0" labelOnly="1" fieldPosition="0">
        <references count="3">
          <reference field="0" count="1" selected="0">
            <x v="485"/>
          </reference>
          <reference field="4" count="1" selected="0">
            <x v="217"/>
          </reference>
          <reference field="5" count="1">
            <x v="8"/>
          </reference>
        </references>
      </pivotArea>
    </format>
    <format dxfId="3633">
      <pivotArea dataOnly="0" labelOnly="1" fieldPosition="0">
        <references count="3">
          <reference field="0" count="1" selected="0">
            <x v="486"/>
          </reference>
          <reference field="4" count="1" selected="0">
            <x v="218"/>
          </reference>
          <reference field="5" count="1">
            <x v="10"/>
          </reference>
        </references>
      </pivotArea>
    </format>
    <format dxfId="3632">
      <pivotArea dataOnly="0" labelOnly="1" fieldPosition="0">
        <references count="3">
          <reference field="0" count="1" selected="0">
            <x v="490"/>
          </reference>
          <reference field="4" count="1" selected="0">
            <x v="223"/>
          </reference>
          <reference field="5" count="1">
            <x v="8"/>
          </reference>
        </references>
      </pivotArea>
    </format>
    <format dxfId="3631">
      <pivotArea dataOnly="0" labelOnly="1" fieldPosition="0">
        <references count="3">
          <reference field="0" count="1" selected="0">
            <x v="491"/>
          </reference>
          <reference field="4" count="1" selected="0">
            <x v="235"/>
          </reference>
          <reference field="5" count="1">
            <x v="10"/>
          </reference>
        </references>
      </pivotArea>
    </format>
    <format dxfId="3630">
      <pivotArea dataOnly="0" labelOnly="1" fieldPosition="0">
        <references count="3">
          <reference field="0" count="1" selected="0">
            <x v="492"/>
          </reference>
          <reference field="4" count="1" selected="0">
            <x v="222"/>
          </reference>
          <reference field="5" count="1">
            <x v="8"/>
          </reference>
        </references>
      </pivotArea>
    </format>
    <format dxfId="3629">
      <pivotArea dataOnly="0" labelOnly="1" fieldPosition="0">
        <references count="3">
          <reference field="0" count="1" selected="0">
            <x v="505"/>
          </reference>
          <reference field="4" count="1" selected="0">
            <x v="236"/>
          </reference>
          <reference field="5" count="1">
            <x v="7"/>
          </reference>
        </references>
      </pivotArea>
    </format>
    <format dxfId="3628">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3627">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3626">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3625">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3624">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3623">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3622">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3621">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3620">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3619">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3618">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3617">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3616">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3615">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3614">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3613">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3612">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3611">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3610">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3609">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3608">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3607">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3606">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3605">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3604">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3603">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3602">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3601">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3600">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3599">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3598">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3597">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3596">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3595">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3594">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3593">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3592">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3591">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3590">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3589">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3588">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3587">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3586">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3585">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3584">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3583">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3582">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3581">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3580">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3579">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3578">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3577">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3576">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3575">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3574">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3573">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3572">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3571">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3570">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3569">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3568">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3567">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3566">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3565">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3564">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3563">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3562">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3561">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3560">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3559">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3558">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3557">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3556">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3555">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3554">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3553">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3552">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3551">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3550">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3549">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3548">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3547">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3546">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3545">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3544">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3543">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3542">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3541">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3540">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3539">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3538">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3537">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3536">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3535">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3534">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3533">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3532">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3531">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3530">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3529">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3528">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3527">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3526">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3525">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3524">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3523">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3522">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3521">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3520">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3519">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3518">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3517">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3516">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3515">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3514">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3513">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3512">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3511">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3510">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3509">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3508">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3507">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3506">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3505">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3504">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3503">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3502">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3501">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3500">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3499">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3498">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3497">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3496">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3495">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3494">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3493">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3492">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3491">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3490">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3489">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3488">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3487">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3486">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3485">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3484">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3483">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3482">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3481">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3480">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3479">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3478">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3477">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3476">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3475">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3474">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3473">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3472">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3471">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3470">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3469">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3468">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3467">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3466">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3465">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3464">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3463">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3462">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3461">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3460">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3459">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3458">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3457">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3456">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3455">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3454">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3453">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3452">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3451">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3450">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3449">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3448">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3447">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3446">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3445">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3444">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3443">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3442">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3441">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3440">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3439">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3438">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3437">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3436">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3435">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3434">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3433">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3432">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3431">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3430">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3429">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3428">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3427">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3426">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3425">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3424">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3423">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3422">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3421">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3420">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3419">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3418">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3417">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3416">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3415">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3414">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3413">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3412">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3411">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3410">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3409">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3408">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3407">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3406">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3405">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3404">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3403">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3402">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3401">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3400">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3399">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3398">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3397">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3396">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3395">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3394">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3393">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3392">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3391">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3390">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3389">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3388">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3387">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3386">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3385">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3384">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3383">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3382">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3381">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3380">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3379">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3378">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3377">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3376">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3375">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3374">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3373">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3372">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3371">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3370">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3369">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3368">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3367">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3366">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3365">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3364">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3363">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3362">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3361">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3360">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3359">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3358">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3357">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3356">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3355">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3354">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3353">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3352">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3351">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3350">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3349">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3348">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3347">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3346">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3345">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3344">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3343">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3342">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3341">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3340">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3339">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3338">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3337">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3336">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3335">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3334">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3333">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3332">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3331">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3330">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3329">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3328">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3327">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3326">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3325">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3324">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3323">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3322">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3321">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3320">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3319">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3318">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3317">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3316">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3315">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3314">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3313">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3312">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3311">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3310">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3309">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3308">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3307">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3306">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3305">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3304">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3303">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3302">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3301">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3300">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3299">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3298">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3297">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3296">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3295">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3294">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3293">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3292">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3291">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3290">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3289">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3288">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3287">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3286">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3285">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3284">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3283">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3282">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3281">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3280">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3279">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3278">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3277">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3276">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3275">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3274">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3273">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3272">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3271">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3270">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3269">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3268">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3267">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3266">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3265">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3264">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3263">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3262">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3261">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3260">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3259">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3258">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3257">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3256">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3255">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3254">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3253">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3252">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3251">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3250">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3249">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3248">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3247">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3246">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3245">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3244">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3243">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3242">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3241">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3240">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3239">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3238">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3237">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3236">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3235">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3234">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3233">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3232">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3231">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3230">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3229">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3228">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3227">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3226">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3225">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3224">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3223">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3222">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3221">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3220">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3219">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3218">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3217">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3216">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3215">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3214">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3213">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3212">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3211">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3210">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3209">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3208">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3207">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3206">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3205">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3204">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3203">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3202">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3201">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3200">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3199">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3198">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3197">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3196">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3195">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3194">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3193">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3192">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3191">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3190">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3189">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3188">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3187">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3186">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3185">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3184">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3183">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3182">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3181">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3180">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3179">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3178">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3177">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3176">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3175">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3174">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3173">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3172">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3171">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3170">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3169">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3168">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3167">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3166">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3165">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3164">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3163">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3162">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3161">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3160">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3159">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3158">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3157">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3156">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3155">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3154">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3153">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3152">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3151">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3150">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3149">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3148">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3147">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3146">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3145">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3144">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3143">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3142">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3141">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3140">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3139">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3138">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3137">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3136">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3135">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3134">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3133">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3132">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3131">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3130">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3129">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3128">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3127">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3126">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3125">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3124">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3123">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3122">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3121">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3120">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3119">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3118">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3117">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3116">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3115">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3114">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3113">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3112">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3111">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3110">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3109">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3108">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3107">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3106">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3105">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3104">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3103">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3102">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3101">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3100">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3099">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3098">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3097">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3096">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3095">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3094">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3093">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3092">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3091">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3090">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3089">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3088">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3087">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3086">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3085">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3084">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3083">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3082">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3081">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3080">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3079">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3078">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3077">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3076">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3075">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3074">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3073">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3072">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3071">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3070">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3069">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3068">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3067">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3066">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3065">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3064">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3063">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3062">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3061">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3060">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3059">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3058">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3057">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3056">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3055">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3054">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3053">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3052">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3051">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3050">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3049">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3048">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3047">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3046">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3045">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3044">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3043">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3042">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3041">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3040">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3039">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3038">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3037">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3036">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3035">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3034">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3033">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3032">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3031">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3030">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3029">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3028">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3027">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3026">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3025">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3024">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3023">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3022">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3021">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3020">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3019">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3018">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3017">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3016">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3015">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3014">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3013">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3012">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3011">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3010">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3009">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3008">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3007">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3006">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3005">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3004">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3003">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3002">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3001">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3000">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2999">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2998">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2997">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2996">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2995">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2994">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2993">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2992">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2991">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2990">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2989">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2988">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2987">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2986">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2985">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2984">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2983">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2982">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2981">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2980">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2979">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2978">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2977">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2976">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2975">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2974">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2973">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2972">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2971">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2970">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2969">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2968">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2967">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2966">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2965">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2964">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2963">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2962">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2961">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2960">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2959">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2958">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2957">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2956">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2955">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2954">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2953">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2952">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2951">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2950">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2949">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2948">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2947">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2946">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2945">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2944">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2943">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2942">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2941">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2940">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2939">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2938">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2937">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2936">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2935">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2934">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2933">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2932">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2931">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2930">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2929">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2928">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2927">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2926">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2925">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2924">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2923">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2922">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2921">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920">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2919">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2918">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2917">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916">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2915">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2914">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2913">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2912">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2911">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2910">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2909">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2908">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2907">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2906">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2905">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2904">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2903">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2902">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2901">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2900">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2899">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2898">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2897">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2896">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2895">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2894">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2893">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2892">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2891">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2890">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2889">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2888">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2887">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2886">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2885">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2884">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2883">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2882">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2881">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2880">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2879">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2878">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2877">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2876">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2875">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2874">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2873">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2872">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2871">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2870">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2869">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2868">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2867">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2866">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2865">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2864">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2863">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2862">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2861">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2860">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2859">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2858">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2857">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2856">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2855">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2854">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2853">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2852">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851">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2850">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2849">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2848">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2847">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2846">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2845">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2844">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2843">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842">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2841">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2840">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2839">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2838">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837">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2836">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2835">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2834">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2833">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2832">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2831">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2830">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2829">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2828">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2827">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826">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2825">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2824">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2823">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2822">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2821">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2820">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2819">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2818">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2817">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2816">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2815">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2814">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2813">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2812">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2811">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2810">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2809">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2808">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2807">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2806">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2805">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2804">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2803">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2802">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2801">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2800">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2799">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2798">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2797">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2796">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2795">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2794">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2793">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2792">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2791">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2790">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2789">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2788">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2787">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2786">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2785">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2784">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783">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2782">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2781">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2780">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2779">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2778">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2777">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2776">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2775">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2774">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2773">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2772">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2771">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2770">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2769">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2768">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2767">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2766">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2765">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2764">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2763">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2762">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2761">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2760">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2759">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2758">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2757">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2756">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2755">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2754">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2753">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2752">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2751">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2750">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2749">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2748">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2747">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2746">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2745">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2744">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2743">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742">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2741">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2740">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2739">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2738">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2737">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2736">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2735">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2734">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2733">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2732">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2731">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2730">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2729">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2728">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2727">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2726">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2725">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2724">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2723">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2722">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2721">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2720">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2719">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2718">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2717">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2716">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2715">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2714">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2713">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2712">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2711">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2710">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709">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2708">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2707">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2706">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2705">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2704">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2703">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2702">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2701">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2700">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2699">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2698">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2697">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2696">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2695">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2694">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2693">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2692">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2691">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2690">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2689">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2688">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2687">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2686">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2685">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2684">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2683">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2682">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2681">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2680">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2679">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2678">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2677">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2676">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2675">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2674">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2673">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2672">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2671">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2670">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2669">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2668">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2667">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2666">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2665">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2664">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2663">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2662">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2661">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2660">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2659">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2658">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2657">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2656">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2655">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2654">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2653">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2652">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2651">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2650">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2649">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2648">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2647">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2646">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2645">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2644">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2643">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2642">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2641">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2640">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2639">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2638">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2637">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2636">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2635">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2634">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2633">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2632">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2631">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2630">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2629">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2628">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2627">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2626">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2625">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2624">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2623">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2622">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2621">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2620">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2619">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2618">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2617">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2616">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2615">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2614">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2613">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2612">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2611">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2610">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2609">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2608">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2607">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2606">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2605">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2604">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2603">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2602">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2601">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2600">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2599">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2598">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2597">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2596">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2595">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2594">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2593">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2592">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2591">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2590">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2589">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2588">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87">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2586">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2585">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2584">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2583">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2582">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2581">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2580">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2579">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2578">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2577">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2576">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2575">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2574">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2573">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2572">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2571">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2570">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2569">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2568">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2567">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2566">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2565">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2564">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2563">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2562">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2561">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2560">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2559">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2558">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2557">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2556">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2555">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2554">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53">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2552">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2551">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2550">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2549">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2548">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47">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2546">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2545">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2544">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2543">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2542">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2541">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2540">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2539">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2538">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2537">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2536">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2535">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2534">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2533">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2532">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2531">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2530">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29">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2528">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2527">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26">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2525">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2524">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2523">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2522">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21">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2520">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2519">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2518">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2517">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2516">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2515">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14">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2513">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2512">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2511">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2510">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2509">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08">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2507">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2506">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05">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2504">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2503">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2502">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2501">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2500">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2499">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98">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2497">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2496">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2495">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2494">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2493">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2492">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2491">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2490">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2489">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2488">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2487">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2486">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2485">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2484">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2483">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2482">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2481">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2480">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2479">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2478">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2477">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2476">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475">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2474">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2473">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2472">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471">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2470">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2469">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468">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2467">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466">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2465">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2464">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463">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2462">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2461">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2460">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2459">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2458">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2457">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2456">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2455">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2454">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2453">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2452">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2451">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2450">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2449">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2448">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2447">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2446">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2445">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2444">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2443">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2442">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2441">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40">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2439">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2438">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37">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2436">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2435">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2434">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2433">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2432">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31">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2430">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2429">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2428">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2427">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2426">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2425">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2424">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2423">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2422">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2421">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2420">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2419">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2418">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2417">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2416">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2415">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2414">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2413">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2412">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2411">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2410">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2409">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2408">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2407">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2406">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405">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2404">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2403">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2402">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2401">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2400">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2399">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2398">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2397">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2396">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95">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2394">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2393">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2392">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2391">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2390">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2389">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2388">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2387">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2386">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2385">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2384">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2383">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2382">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2381">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2380">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2379">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2378">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2377">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2376">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375">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2374">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2373">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2372">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2371">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2370">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2369">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2368">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2367">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2366">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2365">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2364">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2363">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2362">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2361">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2360">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2359">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2358">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2357">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2356">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2355">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2354">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2353">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2352">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2351">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2350">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2349">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2348">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2347">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2346">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2345">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2344">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2343">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2342">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2341">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2340">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2339">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2338">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2337">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36">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2335">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2334">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2333">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32">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2331">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2330">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2329">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2328">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2327">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2326">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2325">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24">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2323">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22">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2321">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2320">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2319">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18">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2317">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16">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2315">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2314">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2313">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12">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2311">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10">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2309">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2308">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2307">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2306">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2305">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04">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2303">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2302">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2301">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2300">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2299">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2298">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2297">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2296">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2295">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2294">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2293">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2292">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2291">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2290">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2289">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2288">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2287">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2286">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2285">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2284">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2283">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2282">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2281">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2280">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2279">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2278">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2277">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2276">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2275">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2274">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2273">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2272">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2271">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2270">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269">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2268">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2267">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2266">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2265">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2264">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2263">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2262">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261">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2260">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2259">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2258">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257">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2256">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2255">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2254">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2253">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2252">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2251">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2250">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2249">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2248">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247">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2246">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2245">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2244">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2243">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2242">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2241">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2240">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2239">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2238">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2237">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2236">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2235">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2234">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2233">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2232">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2231">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2230">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2229">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2228">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2227">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2226">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2225">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2224">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2223">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2222">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2221">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2220">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2219">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2218">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2217">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2216">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2215">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2214">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2213">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2212">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2211">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2210">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2209">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208">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2207">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2206">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205">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2204">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2203">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2202">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2201">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2200">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2199">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2198">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2197">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2196">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2195">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94">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2193">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2192">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2191">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2190">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2189">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2188">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2187">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2186">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2185">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2184">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2183">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2182">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2181">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2180">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2179">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2178">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2177">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2176">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2175">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2174">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2173">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2172">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2171">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2170">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2169">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2168">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2167">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2166">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2165">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2164">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163">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2162">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2161">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2160">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2159">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2158">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2157">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2156">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2155">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2154">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2153">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2152">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2151">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2150">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2149">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2148">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2147">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2146">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2145">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2144">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2143">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2142">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2141">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2140">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2139">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2138">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2137">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2136">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2135">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134">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2133">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32">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2131">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2130">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2129">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2128">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2127">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2126">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2125">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2124">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2123">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2122">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2121">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2120">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2119">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2118">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2117">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2116">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2115">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2114">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2113">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112">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2111">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2110">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2109">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2108">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2107">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2106">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2105">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2104">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2103">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2102">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2101">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2100">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2099">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2098">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2097">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2096">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2095">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2094">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2093">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2092">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2091">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2090">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2089">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2088">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2087">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2086">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2085">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2084">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2083">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2082">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2081">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2080">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2079">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2078">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2077">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2076">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2075">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2074">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2073">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2072">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2071">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2070">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2069">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2068">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2067">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2066">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2065">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2064">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2063">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2062">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2061">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2060">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2059">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2058">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2057">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2056">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2055">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2054">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2053">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2052">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2051">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2050">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2049">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2048">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2047">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2046">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2045">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2044">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2043">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2042">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2041">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2040">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2039">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2038">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2037">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2036">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2035">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2034">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2033">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2032">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2031">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2030">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2029">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2028">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2027">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2026">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2025">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2024">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023">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2022">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2021">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2020">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2019">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2018">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2017">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2016">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2015">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2014">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2013">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2012">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2011">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2010">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2009">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2008">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2007">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2006">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2005">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2004">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2003">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2002">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2001">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000">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999">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998">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997">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996">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995">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94">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993">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992">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991">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990">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989">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988">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987">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986">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985">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984">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983">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982">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981">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980">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979">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978">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977">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976">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75">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974">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973">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72">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971">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970">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969">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968">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67">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966">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965">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964">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963">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962">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961">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60">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959">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958">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957">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956">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955">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54">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953">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52">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951">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950">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949">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948">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947">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946">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945">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944">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943">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942">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941">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940">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939">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938">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937">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936">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935">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934">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933">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932">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931">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930">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929">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928">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927">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926">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925">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924">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923">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922">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921">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920">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919">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918">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917">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916">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915">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914">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913">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912">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911">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910">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909">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908">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907">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906">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905">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904">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903">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902">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901">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900">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899">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898">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897">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896">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895">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894">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893">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892">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891">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890">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889">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888">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887">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886">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885">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884">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883">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882">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881">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880">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879">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878">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877">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876">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875">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874">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873">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872">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871">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870">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869">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868">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867">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866">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865">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864">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863">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862">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861">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860">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859">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858">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857">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856">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855">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854">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853">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852">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851">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850">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849">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848">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847">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846">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845">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844">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843">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842">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841">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840">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839">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838">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837">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836">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835">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834">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833">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832">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831">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830">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829">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828">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827">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826">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825">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824">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823">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822">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821">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820">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819">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818">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817">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816">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815">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814">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813">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812">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811">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810">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809">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808">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807">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806">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805">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804">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803">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802">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801">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800">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799">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798">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97">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796">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795">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794">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793">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792">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791">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790">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789">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788">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787">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786">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785">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784">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783">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782">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781">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780">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779">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778">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777">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776">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775">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774">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773">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772">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771">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770">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769">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768">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767">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766">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765">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764">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763">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762">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761">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760">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759">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758">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757">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756">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755">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754">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753">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752">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751">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750">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749">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748">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747">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746">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745">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744">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743">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742">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741">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740">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739">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738">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737">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736">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735">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734">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733">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732">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731">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730">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729">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728">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727">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726">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725">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724">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723">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722">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721">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720">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719">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718">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717">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716">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715">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714">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713">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712">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711">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710">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709">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708">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707">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706">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705">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704">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703">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702">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701">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700">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699">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698">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697">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696">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695">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694">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693">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692">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691">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690">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689">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688">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687">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686">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685">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684">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83">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682">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681">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680">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679">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678">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77">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676">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675">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674">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673">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672">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671">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670">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669">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668">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667">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666">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665">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664">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63">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662">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61">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660">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659">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8">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57">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656">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5">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654">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53">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652">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651">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0">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649">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648">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647">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646">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645">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644">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43">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642">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641">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640">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639">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638">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7">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6">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5">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634">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3">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32">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631">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630">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29">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628">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627">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626">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625">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624">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623">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622">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621">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620">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619">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618">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617">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616">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615">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614">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613">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612">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611">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610">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609">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608">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607">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606">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605">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604">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603">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602">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601">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00">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599">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598">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597">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596">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595">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594">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593">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592">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591">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590">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589">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588">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587">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586">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585">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584">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583">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582">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581">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580">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579">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578">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577">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576">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575">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574">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573">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572">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571">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570">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569">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568">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567">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566">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565">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564">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563">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562">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561">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560">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559">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558">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557">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556">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555">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554">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553">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552">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551">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550">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549">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548">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547">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546">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545">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544">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543">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542">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541">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540">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539">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538">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537">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536">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535">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534">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533">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532">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531">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530">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529">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528">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527">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526">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525">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524">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523">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522">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521">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520">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519">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518">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517">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516">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515">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514">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513">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512">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511">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510">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509">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508">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507">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506">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505">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504">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503">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502">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501">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500">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499">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498">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497">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496">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495">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494">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493">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492">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491">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490">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489">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488">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487">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486">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485">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484">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483">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482">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481">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480">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479">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478">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477">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476">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475">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474">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473">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472">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471">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470">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469">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468">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467">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466">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465">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464">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463">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462">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461">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460">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459">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458">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457">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456">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455">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454">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453">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452">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451">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450">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449">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448">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447">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446">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445">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444">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443">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442">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441">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440">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439">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438">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437">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436">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435">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434">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433">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432">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431">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430">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429">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428">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427">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426">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425">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424">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423">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422">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421">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420">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419">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418">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417">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416">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415">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414">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413">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412">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411">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410">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409">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408">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407">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406">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405">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404">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403">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402">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401">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400">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399">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398">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397">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396">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395">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394">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393">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392">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391">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390">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389">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388">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387">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386">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385">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384">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383">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382">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381">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380">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379">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378">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377">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376">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375">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374">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373">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372">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371">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370">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369">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368">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367">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366">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365">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364">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363">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362">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361">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360">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359">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358">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357">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356">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355">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354">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353">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352">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351">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350">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349">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348">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347">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346">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345">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344">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343">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342">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341">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340">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339">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338">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337">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336">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335">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334">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333">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332">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331">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330">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329">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328">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327">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326">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325">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324">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323">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322">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321">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320">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319">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318">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317">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316">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315">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314">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313">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312">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311">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310">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309">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308">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307">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306">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305">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304">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303">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302">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301">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300">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299">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298">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297">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296">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295">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94">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293">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292">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291">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290">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289">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288">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287">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286">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285">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284">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283">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282">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281">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280">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279">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278">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277">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276">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275">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274">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273">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272">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271">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270">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269">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268">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267">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266">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265">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264">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63">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262">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261">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260">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259">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258">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257">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256">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255">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254">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253">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252">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251">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250">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49">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248">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247">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46">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245">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44">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243">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242">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241">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240">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239">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238">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237">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236">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235">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234">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233">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232">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231">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230">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9">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228">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7">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6">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225">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4">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23">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22">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221">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20">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9">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8">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17">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216">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215">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214">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213">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2">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211">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210">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09">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208">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207">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06">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5">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04">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03">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202">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01">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0">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199">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198">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7">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6">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95">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194">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193">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192">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191">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190">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189">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188">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87">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86">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185">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84">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83">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182">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81">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80">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79">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178">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77">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176">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175">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74">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173">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172">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171">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170">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69">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168">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167">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166">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165">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164">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163">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62">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61">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160">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59">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158">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157">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156">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155">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154">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153">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52">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151">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150">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49">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48">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147">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146">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145">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44">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143">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142">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41">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40">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39">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38">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37">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136">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35">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34">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133">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132">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131">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130">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29">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28">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27">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26">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125">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124">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123">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22">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21">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120">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119">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18">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17">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116">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15">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114">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13">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12">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111">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10">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109">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108">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107">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106">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105">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104">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03">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102">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101">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00">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099">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098">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097">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96">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095">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094">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093">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92">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091">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090">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089">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88">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087">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086">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085">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084">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83">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082">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081">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80">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079">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078">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077">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076">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075">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074">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73">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072">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071">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070">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069">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068">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067">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66">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065">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064">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63">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062">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061">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060">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59">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58">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057">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056">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055">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054">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53">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52">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51">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50">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49">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048">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047">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046">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45">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44">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43">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42">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041">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040">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039">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038">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037">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036">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035">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034">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33">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032">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31">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030">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029">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028">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027">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026">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025">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024">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023">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22">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021">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20">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19">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18">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017">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016">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15">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014">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013">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012">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011">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010">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009">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08">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007">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006">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005">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004">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03">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002">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001">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000">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99">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98">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997">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996">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995">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994">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93">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92">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91">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990">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89">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88">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987">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86">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985">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984">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983">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982">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81">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980">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79">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78">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977">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976">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75">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74">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73">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72">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71">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970">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69">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968">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967">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966">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965">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964">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63">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962">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61">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960">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59">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958">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57">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56">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55">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954">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953">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52">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51">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50">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49">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948">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947">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946">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945">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944">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43">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2">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941">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940">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939">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38">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937">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6">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935">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34">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933">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932">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931">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930">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929">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28">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7">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6">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25">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924">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923">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922">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21">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920">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919">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918">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917">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916">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15">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14">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13">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2">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911">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910">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09">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08">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907">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906">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905">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904">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903">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02">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01">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00">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99">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98">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897">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96">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95">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94">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893">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892">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91">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90">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89">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88">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887">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86">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885">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84">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883">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82">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81">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80">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879">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878">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77">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876">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75">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874">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73">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72">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71">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870">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69">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868">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67">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866">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65">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64">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863">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862">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861">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860">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859">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58">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57">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856">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55">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54">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53">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852">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51">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50">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49">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48">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47">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46">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45">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4">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43">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842">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41">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40">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839">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38">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37">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36">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35">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34">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833">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32">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31">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830">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829">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8">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827">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6">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5">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824">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3">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22">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21">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20">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19">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8">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7">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6">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15">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814">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813">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812">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811">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809">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808">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07">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806">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805">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04">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3">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02">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01">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800">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99">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8">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97">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96">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5">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4">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93">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792">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791">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790">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789">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788">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787">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86">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5">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84">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783">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2">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1">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80">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79">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78">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77">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76">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75">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774">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773">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72">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771">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770">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769">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768">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67">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766">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65">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764">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763">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62">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61">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60">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59">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758">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57">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56">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755">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54">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753">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752">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51">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50">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749">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748">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47">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46">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45">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44">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743">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742">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41">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740">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739">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38">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37">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36">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35">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34">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33">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32">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31">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730">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729">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728">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727">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26">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25">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24">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23">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722">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21">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720">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19">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18">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717">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16">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15">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14">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13">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712">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11">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710">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09">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08">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07">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06">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705">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704">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03">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02">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701">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00">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99">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698">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697">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96">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95">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94">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693">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692">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91">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690">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89">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688">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87">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86">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685">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684">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83">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682">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681">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680">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679">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78">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677">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676">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75">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674">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73">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672">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671">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670">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669">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68">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667">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66">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665">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664">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663">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662">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61">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660">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659">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58">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657">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656">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655">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54">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53">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652">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651">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650">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649">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48">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47">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46">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45">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44">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643">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642">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641">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40">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39">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38">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37">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636">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635">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634">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633">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632">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31">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630">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29">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28">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627">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26">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25">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24">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623">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22">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621">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620">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619">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618">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617">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16">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15">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14">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13">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12">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611">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610">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09">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608">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607">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606">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05">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604">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603">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02">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601">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600">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99">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598">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97">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596">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595">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594">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93">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92">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91">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90">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89">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88">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587">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586">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85">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84">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583">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82">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581">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80">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579">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78">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577">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576">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575">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574">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73">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72">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71">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70">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69">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568">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67">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66">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65">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64">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63">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562">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61">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560">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559">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558">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557">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556">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55">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554">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53">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552">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51">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550">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49">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48">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47">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546">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45">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44">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43">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42">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541">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540">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539">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538">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37">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6">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35">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4">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33">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532">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531">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530">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29">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8">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7">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526">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25">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524">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523">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522">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521">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0">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19">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8">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7">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16">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515">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514">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513">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12">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511">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10">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509">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508">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507">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6">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05">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04">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3">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502">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501">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00">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99">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498">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497">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496">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495">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494">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93">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92">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91">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90">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89">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488">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87">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86">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85">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484">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83">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82">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81">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80">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79">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78">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77">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76">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475">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74">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473">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72">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71">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70">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469">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468">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67">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66">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65">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464">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63">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62">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61">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460">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9">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458">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57">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56">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55">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54">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453">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452">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451">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450">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449">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48">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47">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446">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45">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44">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43">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42">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41">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40">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39">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38">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37">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36">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35">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4">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33">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432">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31">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30">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429">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28">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7">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26">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25">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24">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423">
      <pivotArea field="20" type="button" dataOnly="0" labelOnly="1" outline="0" axis="axisRow" fieldPosition="12"/>
    </format>
    <format dxfId="422">
      <pivotArea type="all" dataOnly="0" outline="0" fieldPosition="0"/>
    </format>
    <format dxfId="421">
      <pivotArea outline="0" collapsedLevelsAreSubtotals="1" fieldPosition="0"/>
    </format>
    <format dxfId="420">
      <pivotArea type="topRight" dataOnly="0" labelOnly="1" outline="0" fieldPosition="0"/>
    </format>
    <format dxfId="419">
      <pivotArea dataOnly="0" labelOnly="1" outline="0" fieldPosition="0">
        <references count="1">
          <reference field="52" count="0"/>
        </references>
      </pivotArea>
    </format>
    <format dxfId="418">
      <pivotArea dataOnly="0" labelOnly="1" grandRow="1" outline="0" fieldPosition="0"/>
    </format>
    <format dxfId="417">
      <pivotArea dataOnly="0" labelOnly="1" outline="0" fieldPosition="0">
        <references count="2">
          <reference field="0" count="5">
            <x v="0"/>
            <x v="1"/>
            <x v="2"/>
            <x v="3"/>
            <x v="4"/>
          </reference>
          <reference field="52" count="1" selected="0">
            <x v="0"/>
          </reference>
        </references>
      </pivotArea>
    </format>
    <format dxfId="416">
      <pivotArea dataOnly="0" labelOnly="1" outline="0" fieldPosition="0">
        <references count="2">
          <reference field="0" count="5">
            <x v="5"/>
            <x v="6"/>
            <x v="7"/>
            <x v="8"/>
            <x v="9"/>
          </reference>
          <reference field="52" count="1" selected="0">
            <x v="1"/>
          </reference>
        </references>
      </pivotArea>
    </format>
    <format dxfId="415">
      <pivotArea dataOnly="0" labelOnly="1" outline="0" fieldPosition="0">
        <references count="2">
          <reference field="0" count="5">
            <x v="10"/>
            <x v="11"/>
            <x v="12"/>
            <x v="13"/>
            <x v="14"/>
          </reference>
          <reference field="52" count="1" selected="0">
            <x v="2"/>
          </reference>
        </references>
      </pivotArea>
    </format>
    <format dxfId="414">
      <pivotArea dataOnly="0" labelOnly="1" outline="0" fieldPosition="0">
        <references count="2">
          <reference field="0" count="4">
            <x v="15"/>
            <x v="16"/>
            <x v="17"/>
            <x v="18"/>
          </reference>
          <reference field="52" count="1" selected="0">
            <x v="3"/>
          </reference>
        </references>
      </pivotArea>
    </format>
    <format dxfId="413">
      <pivotArea dataOnly="0" labelOnly="1" outline="0" fieldPosition="0">
        <references count="2">
          <reference field="0" count="5">
            <x v="19"/>
            <x v="20"/>
            <x v="21"/>
            <x v="22"/>
            <x v="23"/>
          </reference>
          <reference field="52" count="1" selected="0">
            <x v="4"/>
          </reference>
        </references>
      </pivotArea>
    </format>
    <format dxfId="412">
      <pivotArea dataOnly="0" labelOnly="1" outline="0" fieldPosition="0">
        <references count="2">
          <reference field="0" count="4">
            <x v="24"/>
            <x v="25"/>
            <x v="26"/>
            <x v="27"/>
          </reference>
          <reference field="52" count="1" selected="0">
            <x v="5"/>
          </reference>
        </references>
      </pivotArea>
    </format>
    <format dxfId="411">
      <pivotArea dataOnly="0" labelOnly="1" outline="0" fieldPosition="0">
        <references count="2">
          <reference field="0" count="4">
            <x v="28"/>
            <x v="29"/>
            <x v="30"/>
            <x v="31"/>
          </reference>
          <reference field="52" count="1" selected="0">
            <x v="6"/>
          </reference>
        </references>
      </pivotArea>
    </format>
    <format dxfId="410">
      <pivotArea dataOnly="0" labelOnly="1" outline="0" fieldPosition="0">
        <references count="2">
          <reference field="0" count="4">
            <x v="32"/>
            <x v="33"/>
            <x v="34"/>
            <x v="35"/>
          </reference>
          <reference field="52" count="1" selected="0">
            <x v="7"/>
          </reference>
        </references>
      </pivotArea>
    </format>
    <format dxfId="409">
      <pivotArea dataOnly="0" labelOnly="1" outline="0" fieldPosition="0">
        <references count="2">
          <reference field="0" count="8">
            <x v="36"/>
            <x v="37"/>
            <x v="38"/>
            <x v="39"/>
            <x v="40"/>
            <x v="41"/>
            <x v="42"/>
            <x v="43"/>
          </reference>
          <reference field="52" count="1" selected="0">
            <x v="8"/>
          </reference>
        </references>
      </pivotArea>
    </format>
    <format dxfId="408">
      <pivotArea dataOnly="0" labelOnly="1" outline="0" fieldPosition="0">
        <references count="2">
          <reference field="0" count="2">
            <x v="44"/>
            <x v="45"/>
          </reference>
          <reference field="52" count="1" selected="0">
            <x v="9"/>
          </reference>
        </references>
      </pivotArea>
    </format>
    <format dxfId="407">
      <pivotArea dataOnly="0" labelOnly="1" outline="0" fieldPosition="0">
        <references count="2">
          <reference field="0" count="1">
            <x v="46"/>
          </reference>
          <reference field="52" count="1" selected="0">
            <x v="10"/>
          </reference>
        </references>
      </pivotArea>
    </format>
    <format dxfId="406">
      <pivotArea dataOnly="0" labelOnly="1" outline="0" fieldPosition="0">
        <references count="3">
          <reference field="0" count="1" selected="0">
            <x v="0"/>
          </reference>
          <reference field="4" count="1">
            <x v="242"/>
          </reference>
          <reference field="52" count="1" selected="0">
            <x v="0"/>
          </reference>
        </references>
      </pivotArea>
    </format>
    <format dxfId="405">
      <pivotArea dataOnly="0" labelOnly="1" outline="0" fieldPosition="0">
        <references count="3">
          <reference field="0" count="1" selected="0">
            <x v="1"/>
          </reference>
          <reference field="4" count="1">
            <x v="243"/>
          </reference>
          <reference field="52" count="1" selected="0">
            <x v="0"/>
          </reference>
        </references>
      </pivotArea>
    </format>
    <format dxfId="404">
      <pivotArea dataOnly="0" labelOnly="1" outline="0" fieldPosition="0">
        <references count="3">
          <reference field="0" count="1" selected="0">
            <x v="2"/>
          </reference>
          <reference field="4" count="1">
            <x v="244"/>
          </reference>
          <reference field="52" count="1" selected="0">
            <x v="0"/>
          </reference>
        </references>
      </pivotArea>
    </format>
    <format dxfId="403">
      <pivotArea dataOnly="0" labelOnly="1" outline="0" fieldPosition="0">
        <references count="3">
          <reference field="0" count="1" selected="0">
            <x v="3"/>
          </reference>
          <reference field="4" count="1">
            <x v="245"/>
          </reference>
          <reference field="52" count="1" selected="0">
            <x v="0"/>
          </reference>
        </references>
      </pivotArea>
    </format>
    <format dxfId="402">
      <pivotArea dataOnly="0" labelOnly="1" outline="0" fieldPosition="0">
        <references count="3">
          <reference field="0" count="1" selected="0">
            <x v="4"/>
          </reference>
          <reference field="4" count="1">
            <x v="246"/>
          </reference>
          <reference field="52" count="1" selected="0">
            <x v="0"/>
          </reference>
        </references>
      </pivotArea>
    </format>
    <format dxfId="401">
      <pivotArea dataOnly="0" labelOnly="1" outline="0" fieldPosition="0">
        <references count="3">
          <reference field="0" count="1" selected="0">
            <x v="5"/>
          </reference>
          <reference field="4" count="1">
            <x v="278"/>
          </reference>
          <reference field="52" count="1" selected="0">
            <x v="1"/>
          </reference>
        </references>
      </pivotArea>
    </format>
    <format dxfId="400">
      <pivotArea dataOnly="0" labelOnly="1" outline="0" fieldPosition="0">
        <references count="3">
          <reference field="0" count="1" selected="0">
            <x v="6"/>
          </reference>
          <reference field="4" count="1">
            <x v="279"/>
          </reference>
          <reference field="52" count="1" selected="0">
            <x v="1"/>
          </reference>
        </references>
      </pivotArea>
    </format>
    <format dxfId="399">
      <pivotArea dataOnly="0" labelOnly="1" outline="0" fieldPosition="0">
        <references count="3">
          <reference field="0" count="1" selected="0">
            <x v="7"/>
          </reference>
          <reference field="4" count="1">
            <x v="280"/>
          </reference>
          <reference field="52" count="1" selected="0">
            <x v="1"/>
          </reference>
        </references>
      </pivotArea>
    </format>
    <format dxfId="398">
      <pivotArea dataOnly="0" labelOnly="1" outline="0" fieldPosition="0">
        <references count="3">
          <reference field="0" count="1" selected="0">
            <x v="8"/>
          </reference>
          <reference field="4" count="1">
            <x v="281"/>
          </reference>
          <reference field="52" count="1" selected="0">
            <x v="1"/>
          </reference>
        </references>
      </pivotArea>
    </format>
    <format dxfId="397">
      <pivotArea dataOnly="0" labelOnly="1" outline="0" fieldPosition="0">
        <references count="3">
          <reference field="0" count="1" selected="0">
            <x v="9"/>
          </reference>
          <reference field="4" count="1">
            <x v="282"/>
          </reference>
          <reference field="52" count="1" selected="0">
            <x v="1"/>
          </reference>
        </references>
      </pivotArea>
    </format>
    <format dxfId="396">
      <pivotArea dataOnly="0" labelOnly="1" outline="0" fieldPosition="0">
        <references count="3">
          <reference field="0" count="1" selected="0">
            <x v="10"/>
          </reference>
          <reference field="4" count="1">
            <x v="247"/>
          </reference>
          <reference field="52" count="1" selected="0">
            <x v="2"/>
          </reference>
        </references>
      </pivotArea>
    </format>
    <format dxfId="395">
      <pivotArea dataOnly="0" labelOnly="1" outline="0" fieldPosition="0">
        <references count="3">
          <reference field="0" count="1" selected="0">
            <x v="11"/>
          </reference>
          <reference field="4" count="1">
            <x v="248"/>
          </reference>
          <reference field="52" count="1" selected="0">
            <x v="2"/>
          </reference>
        </references>
      </pivotArea>
    </format>
    <format dxfId="394">
      <pivotArea dataOnly="0" labelOnly="1" outline="0" fieldPosition="0">
        <references count="3">
          <reference field="0" count="1" selected="0">
            <x v="12"/>
          </reference>
          <reference field="4" count="1">
            <x v="249"/>
          </reference>
          <reference field="52" count="1" selected="0">
            <x v="2"/>
          </reference>
        </references>
      </pivotArea>
    </format>
    <format dxfId="393">
      <pivotArea dataOnly="0" labelOnly="1" outline="0" fieldPosition="0">
        <references count="3">
          <reference field="0" count="1" selected="0">
            <x v="13"/>
          </reference>
          <reference field="4" count="1">
            <x v="250"/>
          </reference>
          <reference field="52" count="1" selected="0">
            <x v="2"/>
          </reference>
        </references>
      </pivotArea>
    </format>
    <format dxfId="392">
      <pivotArea dataOnly="0" labelOnly="1" outline="0" fieldPosition="0">
        <references count="3">
          <reference field="0" count="1" selected="0">
            <x v="14"/>
          </reference>
          <reference field="4" count="1">
            <x v="251"/>
          </reference>
          <reference field="52" count="1" selected="0">
            <x v="2"/>
          </reference>
        </references>
      </pivotArea>
    </format>
    <format dxfId="391">
      <pivotArea dataOnly="0" labelOnly="1" outline="0" fieldPosition="0">
        <references count="3">
          <reference field="0" count="1" selected="0">
            <x v="15"/>
          </reference>
          <reference field="4" count="1">
            <x v="256"/>
          </reference>
          <reference field="52" count="1" selected="0">
            <x v="3"/>
          </reference>
        </references>
      </pivotArea>
    </format>
    <format dxfId="390">
      <pivotArea dataOnly="0" labelOnly="1" outline="0" fieldPosition="0">
        <references count="3">
          <reference field="0" count="1" selected="0">
            <x v="16"/>
          </reference>
          <reference field="4" count="1">
            <x v="257"/>
          </reference>
          <reference field="52" count="1" selected="0">
            <x v="3"/>
          </reference>
        </references>
      </pivotArea>
    </format>
    <format dxfId="389">
      <pivotArea dataOnly="0" labelOnly="1" outline="0" fieldPosition="0">
        <references count="3">
          <reference field="0" count="1" selected="0">
            <x v="17"/>
          </reference>
          <reference field="4" count="1">
            <x v="258"/>
          </reference>
          <reference field="52" count="1" selected="0">
            <x v="3"/>
          </reference>
        </references>
      </pivotArea>
    </format>
    <format dxfId="388">
      <pivotArea dataOnly="0" labelOnly="1" outline="0" fieldPosition="0">
        <references count="3">
          <reference field="0" count="1" selected="0">
            <x v="18"/>
          </reference>
          <reference field="4" count="1">
            <x v="259"/>
          </reference>
          <reference field="52" count="1" selected="0">
            <x v="3"/>
          </reference>
        </references>
      </pivotArea>
    </format>
    <format dxfId="387">
      <pivotArea dataOnly="0" labelOnly="1" outline="0" fieldPosition="0">
        <references count="3">
          <reference field="0" count="1" selected="0">
            <x v="19"/>
          </reference>
          <reference field="4" count="1">
            <x v="260"/>
          </reference>
          <reference field="52" count="1" selected="0">
            <x v="4"/>
          </reference>
        </references>
      </pivotArea>
    </format>
    <format dxfId="386">
      <pivotArea dataOnly="0" labelOnly="1" outline="0" fieldPosition="0">
        <references count="3">
          <reference field="0" count="1" selected="0">
            <x v="20"/>
          </reference>
          <reference field="4" count="1">
            <x v="261"/>
          </reference>
          <reference field="52" count="1" selected="0">
            <x v="4"/>
          </reference>
        </references>
      </pivotArea>
    </format>
    <format dxfId="385">
      <pivotArea dataOnly="0" labelOnly="1" outline="0" fieldPosition="0">
        <references count="3">
          <reference field="0" count="1" selected="0">
            <x v="21"/>
          </reference>
          <reference field="4" count="1">
            <x v="262"/>
          </reference>
          <reference field="52" count="1" selected="0">
            <x v="4"/>
          </reference>
        </references>
      </pivotArea>
    </format>
    <format dxfId="384">
      <pivotArea dataOnly="0" labelOnly="1" outline="0" fieldPosition="0">
        <references count="3">
          <reference field="0" count="1" selected="0">
            <x v="22"/>
          </reference>
          <reference field="4" count="1">
            <x v="263"/>
          </reference>
          <reference field="52" count="1" selected="0">
            <x v="4"/>
          </reference>
        </references>
      </pivotArea>
    </format>
    <format dxfId="383">
      <pivotArea dataOnly="0" labelOnly="1" outline="0" fieldPosition="0">
        <references count="3">
          <reference field="0" count="1" selected="0">
            <x v="23"/>
          </reference>
          <reference field="4" count="1">
            <x v="264"/>
          </reference>
          <reference field="52" count="1" selected="0">
            <x v="4"/>
          </reference>
        </references>
      </pivotArea>
    </format>
    <format dxfId="382">
      <pivotArea dataOnly="0" labelOnly="1" outline="0" fieldPosition="0">
        <references count="3">
          <reference field="0" count="1" selected="0">
            <x v="24"/>
          </reference>
          <reference field="4" count="1">
            <x v="265"/>
          </reference>
          <reference field="52" count="1" selected="0">
            <x v="5"/>
          </reference>
        </references>
      </pivotArea>
    </format>
    <format dxfId="381">
      <pivotArea dataOnly="0" labelOnly="1" outline="0" fieldPosition="0">
        <references count="3">
          <reference field="0" count="1" selected="0">
            <x v="25"/>
          </reference>
          <reference field="4" count="1">
            <x v="266"/>
          </reference>
          <reference field="52" count="1" selected="0">
            <x v="5"/>
          </reference>
        </references>
      </pivotArea>
    </format>
    <format dxfId="380">
      <pivotArea dataOnly="0" labelOnly="1" outline="0" fieldPosition="0">
        <references count="3">
          <reference field="0" count="1" selected="0">
            <x v="26"/>
          </reference>
          <reference field="4" count="1">
            <x v="267"/>
          </reference>
          <reference field="52" count="1" selected="0">
            <x v="5"/>
          </reference>
        </references>
      </pivotArea>
    </format>
    <format dxfId="379">
      <pivotArea dataOnly="0" labelOnly="1" outline="0" fieldPosition="0">
        <references count="3">
          <reference field="0" count="1" selected="0">
            <x v="27"/>
          </reference>
          <reference field="4" count="1">
            <x v="268"/>
          </reference>
          <reference field="52" count="1" selected="0">
            <x v="5"/>
          </reference>
        </references>
      </pivotArea>
    </format>
    <format dxfId="378">
      <pivotArea dataOnly="0" labelOnly="1" outline="0" fieldPosition="0">
        <references count="3">
          <reference field="0" count="1" selected="0">
            <x v="28"/>
          </reference>
          <reference field="4" count="1">
            <x v="269"/>
          </reference>
          <reference field="52" count="1" selected="0">
            <x v="6"/>
          </reference>
        </references>
      </pivotArea>
    </format>
    <format dxfId="377">
      <pivotArea dataOnly="0" labelOnly="1" outline="0" fieldPosition="0">
        <references count="3">
          <reference field="0" count="1" selected="0">
            <x v="29"/>
          </reference>
          <reference field="4" count="1">
            <x v="270"/>
          </reference>
          <reference field="52" count="1" selected="0">
            <x v="6"/>
          </reference>
        </references>
      </pivotArea>
    </format>
    <format dxfId="376">
      <pivotArea dataOnly="0" labelOnly="1" outline="0" fieldPosition="0">
        <references count="3">
          <reference field="0" count="1" selected="0">
            <x v="30"/>
          </reference>
          <reference field="4" count="1">
            <x v="271"/>
          </reference>
          <reference field="52" count="1" selected="0">
            <x v="6"/>
          </reference>
        </references>
      </pivotArea>
    </format>
    <format dxfId="375">
      <pivotArea dataOnly="0" labelOnly="1" outline="0" fieldPosition="0">
        <references count="3">
          <reference field="0" count="1" selected="0">
            <x v="32"/>
          </reference>
          <reference field="4" count="1">
            <x v="252"/>
          </reference>
          <reference field="52" count="1" selected="0">
            <x v="7"/>
          </reference>
        </references>
      </pivotArea>
    </format>
    <format dxfId="374">
      <pivotArea dataOnly="0" labelOnly="1" outline="0" fieldPosition="0">
        <references count="3">
          <reference field="0" count="1" selected="0">
            <x v="33"/>
          </reference>
          <reference field="4" count="1">
            <x v="253"/>
          </reference>
          <reference field="52" count="1" selected="0">
            <x v="7"/>
          </reference>
        </references>
      </pivotArea>
    </format>
    <format dxfId="373">
      <pivotArea dataOnly="0" labelOnly="1" outline="0" fieldPosition="0">
        <references count="3">
          <reference field="0" count="1" selected="0">
            <x v="34"/>
          </reference>
          <reference field="4" count="1">
            <x v="254"/>
          </reference>
          <reference field="52" count="1" selected="0">
            <x v="7"/>
          </reference>
        </references>
      </pivotArea>
    </format>
    <format dxfId="372">
      <pivotArea dataOnly="0" labelOnly="1" outline="0" fieldPosition="0">
        <references count="3">
          <reference field="0" count="1" selected="0">
            <x v="35"/>
          </reference>
          <reference field="4" count="1">
            <x v="255"/>
          </reference>
          <reference field="52" count="1" selected="0">
            <x v="7"/>
          </reference>
        </references>
      </pivotArea>
    </format>
    <format dxfId="371">
      <pivotArea dataOnly="0" labelOnly="1" outline="0" fieldPosition="0">
        <references count="3">
          <reference field="0" count="1" selected="0">
            <x v="36"/>
          </reference>
          <reference field="4" count="1">
            <x v="272"/>
          </reference>
          <reference field="52" count="1" selected="0">
            <x v="8"/>
          </reference>
        </references>
      </pivotArea>
    </format>
    <format dxfId="370">
      <pivotArea dataOnly="0" labelOnly="1" outline="0" fieldPosition="0">
        <references count="3">
          <reference field="0" count="1" selected="0">
            <x v="39"/>
          </reference>
          <reference field="4" count="1">
            <x v="273"/>
          </reference>
          <reference field="52" count="1" selected="0">
            <x v="8"/>
          </reference>
        </references>
      </pivotArea>
    </format>
    <format dxfId="369">
      <pivotArea dataOnly="0" labelOnly="1" outline="0" fieldPosition="0">
        <references count="3">
          <reference field="0" count="1" selected="0">
            <x v="40"/>
          </reference>
          <reference field="4" count="1">
            <x v="274"/>
          </reference>
          <reference field="52" count="1" selected="0">
            <x v="8"/>
          </reference>
        </references>
      </pivotArea>
    </format>
    <format dxfId="368">
      <pivotArea dataOnly="0" labelOnly="1" outline="0" fieldPosition="0">
        <references count="3">
          <reference field="0" count="1" selected="0">
            <x v="41"/>
          </reference>
          <reference field="4" count="1">
            <x v="275"/>
          </reference>
          <reference field="52" count="1" selected="0">
            <x v="8"/>
          </reference>
        </references>
      </pivotArea>
    </format>
    <format dxfId="367">
      <pivotArea dataOnly="0" labelOnly="1" outline="0" fieldPosition="0">
        <references count="3">
          <reference field="0" count="1" selected="0">
            <x v="42"/>
          </reference>
          <reference field="4" count="1">
            <x v="276"/>
          </reference>
          <reference field="52" count="1" selected="0">
            <x v="8"/>
          </reference>
        </references>
      </pivotArea>
    </format>
    <format dxfId="366">
      <pivotArea dataOnly="0" labelOnly="1" outline="0" fieldPosition="0">
        <references count="3">
          <reference field="0" count="1" selected="0">
            <x v="43"/>
          </reference>
          <reference field="4" count="1">
            <x v="277"/>
          </reference>
          <reference field="52" count="1" selected="0">
            <x v="8"/>
          </reference>
        </references>
      </pivotArea>
    </format>
    <format dxfId="365">
      <pivotArea dataOnly="0" labelOnly="1" outline="0" fieldPosition="0">
        <references count="3">
          <reference field="0" count="1" selected="0">
            <x v="44"/>
          </reference>
          <reference field="4" count="1">
            <x v="287"/>
          </reference>
          <reference field="52" count="1" selected="0">
            <x v="9"/>
          </reference>
        </references>
      </pivotArea>
    </format>
    <format dxfId="364">
      <pivotArea dataOnly="0" labelOnly="1" outline="0" fieldPosition="0">
        <references count="3">
          <reference field="0" count="1" selected="0">
            <x v="46"/>
          </reference>
          <reference field="4" count="1">
            <x v="288"/>
          </reference>
          <reference field="52" count="1" selected="0">
            <x v="10"/>
          </reference>
        </references>
      </pivotArea>
    </format>
    <format dxfId="363">
      <pivotArea dataOnly="0" labelOnly="1" outline="0" fieldPosition="0">
        <references count="4">
          <reference field="0" count="1" selected="0">
            <x v="0"/>
          </reference>
          <reference field="4" count="1" selected="0">
            <x v="242"/>
          </reference>
          <reference field="5" count="1">
            <x v="12"/>
          </reference>
          <reference field="52" count="1" selected="0">
            <x v="0"/>
          </reference>
        </references>
      </pivotArea>
    </format>
    <format dxfId="362">
      <pivotArea dataOnly="0" labelOnly="1" outline="0" fieldPosition="0">
        <references count="4">
          <reference field="0" count="1" selected="0">
            <x v="5"/>
          </reference>
          <reference field="4" count="1" selected="0">
            <x v="278"/>
          </reference>
          <reference field="5" count="1">
            <x v="0"/>
          </reference>
          <reference field="52" count="1" selected="0">
            <x v="1"/>
          </reference>
        </references>
      </pivotArea>
    </format>
    <format dxfId="361">
      <pivotArea dataOnly="0" labelOnly="1" outline="0" fieldPosition="0">
        <references count="4">
          <reference field="0" count="1" selected="0">
            <x v="10"/>
          </reference>
          <reference field="4" count="1" selected="0">
            <x v="247"/>
          </reference>
          <reference field="5" count="1">
            <x v="6"/>
          </reference>
          <reference field="52" count="1" selected="0">
            <x v="2"/>
          </reference>
        </references>
      </pivotArea>
    </format>
    <format dxfId="360">
      <pivotArea dataOnly="0" labelOnly="1" outline="0" fieldPosition="0">
        <references count="4">
          <reference field="0" count="1" selected="0">
            <x v="15"/>
          </reference>
          <reference field="4" count="1" selected="0">
            <x v="256"/>
          </reference>
          <reference field="5" count="1">
            <x v="3"/>
          </reference>
          <reference field="52" count="1" selected="0">
            <x v="3"/>
          </reference>
        </references>
      </pivotArea>
    </format>
    <format dxfId="359">
      <pivotArea dataOnly="0" labelOnly="1" outline="0" fieldPosition="0">
        <references count="4">
          <reference field="0" count="1" selected="0">
            <x v="19"/>
          </reference>
          <reference field="4" count="1" selected="0">
            <x v="260"/>
          </reference>
          <reference field="5" count="1">
            <x v="9"/>
          </reference>
          <reference field="52" count="1" selected="0">
            <x v="4"/>
          </reference>
        </references>
      </pivotArea>
    </format>
    <format dxfId="358">
      <pivotArea dataOnly="0" labelOnly="1" outline="0" fieldPosition="0">
        <references count="4">
          <reference field="0" count="1" selected="0">
            <x v="24"/>
          </reference>
          <reference field="4" count="1" selected="0">
            <x v="265"/>
          </reference>
          <reference field="5" count="1">
            <x v="4"/>
          </reference>
          <reference field="52" count="1" selected="0">
            <x v="5"/>
          </reference>
        </references>
      </pivotArea>
    </format>
    <format dxfId="357">
      <pivotArea dataOnly="0" labelOnly="1" outline="0" fieldPosition="0">
        <references count="4">
          <reference field="0" count="1" selected="0">
            <x v="28"/>
          </reference>
          <reference field="4" count="1" selected="0">
            <x v="269"/>
          </reference>
          <reference field="5" count="1">
            <x v="2"/>
          </reference>
          <reference field="52" count="1" selected="0">
            <x v="6"/>
          </reference>
        </references>
      </pivotArea>
    </format>
    <format dxfId="356">
      <pivotArea dataOnly="0" labelOnly="1" outline="0" fieldPosition="0">
        <references count="4">
          <reference field="0" count="1" selected="0">
            <x v="30"/>
          </reference>
          <reference field="4" count="1" selected="0">
            <x v="271"/>
          </reference>
          <reference field="5" count="1">
            <x v="10"/>
          </reference>
          <reference field="52" count="1" selected="0">
            <x v="6"/>
          </reference>
        </references>
      </pivotArea>
    </format>
    <format dxfId="355">
      <pivotArea dataOnly="0" labelOnly="1" outline="0" fieldPosition="0">
        <references count="4">
          <reference field="0" count="1" selected="0">
            <x v="31"/>
          </reference>
          <reference field="4" count="1" selected="0">
            <x v="271"/>
          </reference>
          <reference field="5" count="1">
            <x v="2"/>
          </reference>
          <reference field="52" count="1" selected="0">
            <x v="6"/>
          </reference>
        </references>
      </pivotArea>
    </format>
    <format dxfId="354">
      <pivotArea dataOnly="0" labelOnly="1" outline="0" fieldPosition="0">
        <references count="4">
          <reference field="0" count="1" selected="0">
            <x v="32"/>
          </reference>
          <reference field="4" count="1" selected="0">
            <x v="252"/>
          </reference>
          <reference field="5" count="1">
            <x v="5"/>
          </reference>
          <reference field="52" count="1" selected="0">
            <x v="7"/>
          </reference>
        </references>
      </pivotArea>
    </format>
    <format dxfId="353">
      <pivotArea dataOnly="0" labelOnly="1" outline="0" fieldPosition="0">
        <references count="4">
          <reference field="0" count="1" selected="0">
            <x v="36"/>
          </reference>
          <reference field="4" count="1" selected="0">
            <x v="272"/>
          </reference>
          <reference field="5" count="1">
            <x v="8"/>
          </reference>
          <reference field="52" count="1" selected="0">
            <x v="8"/>
          </reference>
        </references>
      </pivotArea>
    </format>
    <format dxfId="352">
      <pivotArea dataOnly="0" labelOnly="1" outline="0" fieldPosition="0">
        <references count="4">
          <reference field="0" count="1" selected="0">
            <x v="44"/>
          </reference>
          <reference field="4" count="1" selected="0">
            <x v="287"/>
          </reference>
          <reference field="5" count="1">
            <x v="7"/>
          </reference>
          <reference field="52" count="1" selected="0">
            <x v="9"/>
          </reference>
        </references>
      </pivotArea>
    </format>
    <format dxfId="351">
      <pivotArea dataOnly="0" labelOnly="1" outline="0" fieldPosition="0">
        <references count="4">
          <reference field="0" count="1" selected="0">
            <x v="46"/>
          </reference>
          <reference field="4" count="1" selected="0">
            <x v="288"/>
          </reference>
          <reference field="5" count="1">
            <x v="11"/>
          </reference>
          <reference field="52" count="1" selected="0">
            <x v="10"/>
          </reference>
        </references>
      </pivotArea>
    </format>
    <format dxfId="350">
      <pivotArea dataOnly="0" labelOnly="1" outline="0" fieldPosition="0">
        <references count="5">
          <reference field="0" count="1" selected="0">
            <x v="0"/>
          </reference>
          <reference field="4" count="1" selected="0">
            <x v="242"/>
          </reference>
          <reference field="5" count="1" selected="0">
            <x v="12"/>
          </reference>
          <reference field="6" count="1">
            <x v="24"/>
          </reference>
          <reference field="52" count="1" selected="0">
            <x v="0"/>
          </reference>
        </references>
      </pivotArea>
    </format>
    <format dxfId="349">
      <pivotArea dataOnly="0" labelOnly="1" outline="0" fieldPosition="0">
        <references count="5">
          <reference field="0" count="1" selected="0">
            <x v="2"/>
          </reference>
          <reference field="4" count="1" selected="0">
            <x v="244"/>
          </reference>
          <reference field="5" count="1" selected="0">
            <x v="12"/>
          </reference>
          <reference field="6" count="1">
            <x v="25"/>
          </reference>
          <reference field="52" count="1" selected="0">
            <x v="0"/>
          </reference>
        </references>
      </pivotArea>
    </format>
    <format dxfId="348">
      <pivotArea dataOnly="0" labelOnly="1" outline="0" fieldPosition="0">
        <references count="5">
          <reference field="0" count="1" selected="0">
            <x v="5"/>
          </reference>
          <reference field="4" count="1" selected="0">
            <x v="278"/>
          </reference>
          <reference field="5" count="1" selected="0">
            <x v="0"/>
          </reference>
          <reference field="6" count="1">
            <x v="13"/>
          </reference>
          <reference field="52" count="1" selected="0">
            <x v="1"/>
          </reference>
        </references>
      </pivotArea>
    </format>
    <format dxfId="347">
      <pivotArea dataOnly="0" labelOnly="1" outline="0" fieldPosition="0">
        <references count="5">
          <reference field="0" count="1" selected="0">
            <x v="10"/>
          </reference>
          <reference field="4" count="1" selected="0">
            <x v="247"/>
          </reference>
          <reference field="5" count="1" selected="0">
            <x v="6"/>
          </reference>
          <reference field="6" count="1">
            <x v="9"/>
          </reference>
          <reference field="52" count="1" selected="0">
            <x v="2"/>
          </reference>
        </references>
      </pivotArea>
    </format>
    <format dxfId="346">
      <pivotArea dataOnly="0" labelOnly="1" outline="0" fieldPosition="0">
        <references count="5">
          <reference field="0" count="1" selected="0">
            <x v="15"/>
          </reference>
          <reference field="4" count="1" selected="0">
            <x v="256"/>
          </reference>
          <reference field="5" count="1" selected="0">
            <x v="3"/>
          </reference>
          <reference field="6" count="1">
            <x v="16"/>
          </reference>
          <reference field="52" count="1" selected="0">
            <x v="3"/>
          </reference>
        </references>
      </pivotArea>
    </format>
    <format dxfId="345">
      <pivotArea dataOnly="0" labelOnly="1" outline="0" fieldPosition="0">
        <references count="5">
          <reference field="0" count="1" selected="0">
            <x v="19"/>
          </reference>
          <reference field="4" count="1" selected="0">
            <x v="260"/>
          </reference>
          <reference field="5" count="1" selected="0">
            <x v="9"/>
          </reference>
          <reference field="6" count="1">
            <x v="21"/>
          </reference>
          <reference field="52" count="1" selected="0">
            <x v="4"/>
          </reference>
        </references>
      </pivotArea>
    </format>
    <format dxfId="344">
      <pivotArea dataOnly="0" labelOnly="1" outline="0" fieldPosition="0">
        <references count="5">
          <reference field="0" count="1" selected="0">
            <x v="24"/>
          </reference>
          <reference field="4" count="1" selected="0">
            <x v="265"/>
          </reference>
          <reference field="5" count="1" selected="0">
            <x v="4"/>
          </reference>
          <reference field="6" count="1">
            <x v="14"/>
          </reference>
          <reference field="52" count="1" selected="0">
            <x v="5"/>
          </reference>
        </references>
      </pivotArea>
    </format>
    <format dxfId="343">
      <pivotArea dataOnly="0" labelOnly="1" outline="0" fieldPosition="0">
        <references count="5">
          <reference field="0" count="1" selected="0">
            <x v="28"/>
          </reference>
          <reference field="4" count="1" selected="0">
            <x v="269"/>
          </reference>
          <reference field="5" count="1" selected="0">
            <x v="2"/>
          </reference>
          <reference field="6" count="1">
            <x v="15"/>
          </reference>
          <reference field="52" count="1" selected="0">
            <x v="6"/>
          </reference>
        </references>
      </pivotArea>
    </format>
    <format dxfId="342">
      <pivotArea dataOnly="0" labelOnly="1" outline="0" fieldPosition="0">
        <references count="5">
          <reference field="0" count="1" selected="0">
            <x v="30"/>
          </reference>
          <reference field="4" count="1" selected="0">
            <x v="271"/>
          </reference>
          <reference field="5" count="1" selected="0">
            <x v="10"/>
          </reference>
          <reference field="6" count="1">
            <x v="22"/>
          </reference>
          <reference field="52" count="1" selected="0">
            <x v="6"/>
          </reference>
        </references>
      </pivotArea>
    </format>
    <format dxfId="341">
      <pivotArea dataOnly="0" labelOnly="1" outline="0" fieldPosition="0">
        <references count="5">
          <reference field="0" count="1" selected="0">
            <x v="31"/>
          </reference>
          <reference field="4" count="1" selected="0">
            <x v="271"/>
          </reference>
          <reference field="5" count="1" selected="0">
            <x v="2"/>
          </reference>
          <reference field="6" count="1">
            <x v="15"/>
          </reference>
          <reference field="52" count="1" selected="0">
            <x v="6"/>
          </reference>
        </references>
      </pivotArea>
    </format>
    <format dxfId="340">
      <pivotArea dataOnly="0" labelOnly="1" outline="0" fieldPosition="0">
        <references count="5">
          <reference field="0" count="1" selected="0">
            <x v="32"/>
          </reference>
          <reference field="4" count="1" selected="0">
            <x v="252"/>
          </reference>
          <reference field="5" count="1" selected="0">
            <x v="5"/>
          </reference>
          <reference field="6" count="1">
            <x v="3"/>
          </reference>
          <reference field="52" count="1" selected="0">
            <x v="7"/>
          </reference>
        </references>
      </pivotArea>
    </format>
    <format dxfId="339">
      <pivotArea dataOnly="0" labelOnly="1" outline="0" fieldPosition="0">
        <references count="5">
          <reference field="0" count="1" selected="0">
            <x v="36"/>
          </reference>
          <reference field="4" count="1" selected="0">
            <x v="272"/>
          </reference>
          <reference field="5" count="1" selected="0">
            <x v="8"/>
          </reference>
          <reference field="6" count="1">
            <x v="17"/>
          </reference>
          <reference field="52" count="1" selected="0">
            <x v="8"/>
          </reference>
        </references>
      </pivotArea>
    </format>
    <format dxfId="338">
      <pivotArea dataOnly="0" labelOnly="1" outline="0" fieldPosition="0">
        <references count="5">
          <reference field="0" count="1" selected="0">
            <x v="44"/>
          </reference>
          <reference field="4" count="1" selected="0">
            <x v="287"/>
          </reference>
          <reference field="5" count="1" selected="0">
            <x v="7"/>
          </reference>
          <reference field="6" count="1">
            <x v="0"/>
          </reference>
          <reference field="52" count="1" selected="0">
            <x v="9"/>
          </reference>
        </references>
      </pivotArea>
    </format>
    <format dxfId="337">
      <pivotArea dataOnly="0" labelOnly="1" outline="0" fieldPosition="0">
        <references count="5">
          <reference field="0" count="1" selected="0">
            <x v="46"/>
          </reference>
          <reference field="4" count="1" selected="0">
            <x v="288"/>
          </reference>
          <reference field="5" count="1" selected="0">
            <x v="11"/>
          </reference>
          <reference field="6" count="1">
            <x v="23"/>
          </reference>
          <reference field="52" count="1" selected="0">
            <x v="10"/>
          </reference>
        </references>
      </pivotArea>
    </format>
    <format dxfId="336">
      <pivotArea dataOnly="0" labelOnly="1" outline="0" fieldPosition="0">
        <references count="6">
          <reference field="0" count="1" selected="0">
            <x v="0"/>
          </reference>
          <reference field="4" count="1" selected="0">
            <x v="242"/>
          </reference>
          <reference field="5" count="1" selected="0">
            <x v="12"/>
          </reference>
          <reference field="6" count="1" selected="0">
            <x v="24"/>
          </reference>
          <reference field="7" count="1">
            <x v="11"/>
          </reference>
          <reference field="52" count="1" selected="0">
            <x v="0"/>
          </reference>
        </references>
      </pivotArea>
    </format>
    <format dxfId="335">
      <pivotArea dataOnly="0" labelOnly="1" outline="0" fieldPosition="0">
        <references count="6">
          <reference field="0" count="1" selected="0">
            <x v="1"/>
          </reference>
          <reference field="4" count="1" selected="0">
            <x v="243"/>
          </reference>
          <reference field="5" count="1" selected="0">
            <x v="12"/>
          </reference>
          <reference field="6" count="1" selected="0">
            <x v="24"/>
          </reference>
          <reference field="7" count="1">
            <x v="12"/>
          </reference>
          <reference field="52" count="1" selected="0">
            <x v="0"/>
          </reference>
        </references>
      </pivotArea>
    </format>
    <format dxfId="334">
      <pivotArea dataOnly="0" labelOnly="1" outline="0" fieldPosition="0">
        <references count="6">
          <reference field="0" count="1" selected="0">
            <x v="2"/>
          </reference>
          <reference field="4" count="1" selected="0">
            <x v="244"/>
          </reference>
          <reference field="5" count="1" selected="0">
            <x v="12"/>
          </reference>
          <reference field="6" count="1" selected="0">
            <x v="25"/>
          </reference>
          <reference field="7" count="1">
            <x v="9"/>
          </reference>
          <reference field="52" count="1" selected="0">
            <x v="0"/>
          </reference>
        </references>
      </pivotArea>
    </format>
    <format dxfId="333">
      <pivotArea dataOnly="0" labelOnly="1" outline="0" fieldPosition="0">
        <references count="6">
          <reference field="0" count="1" selected="0">
            <x v="3"/>
          </reference>
          <reference field="4" count="1" selected="0">
            <x v="245"/>
          </reference>
          <reference field="5" count="1" selected="0">
            <x v="12"/>
          </reference>
          <reference field="6" count="1" selected="0">
            <x v="25"/>
          </reference>
          <reference field="7" count="1">
            <x v="13"/>
          </reference>
          <reference field="52" count="1" selected="0">
            <x v="0"/>
          </reference>
        </references>
      </pivotArea>
    </format>
    <format dxfId="332">
      <pivotArea dataOnly="0" labelOnly="1" outline="0" fieldPosition="0">
        <references count="6">
          <reference field="0" count="1" selected="0">
            <x v="4"/>
          </reference>
          <reference field="4" count="1" selected="0">
            <x v="246"/>
          </reference>
          <reference field="5" count="1" selected="0">
            <x v="12"/>
          </reference>
          <reference field="6" count="1" selected="0">
            <x v="25"/>
          </reference>
          <reference field="7" count="1">
            <x v="3"/>
          </reference>
          <reference field="52" count="1" selected="0">
            <x v="0"/>
          </reference>
        </references>
      </pivotArea>
    </format>
    <format dxfId="331">
      <pivotArea dataOnly="0" labelOnly="1" outline="0" fieldPosition="0">
        <references count="6">
          <reference field="0" count="1" selected="0">
            <x v="5"/>
          </reference>
          <reference field="4" count="1" selected="0">
            <x v="278"/>
          </reference>
          <reference field="5" count="1" selected="0">
            <x v="0"/>
          </reference>
          <reference field="6" count="1" selected="0">
            <x v="13"/>
          </reference>
          <reference field="7" count="1">
            <x v="6"/>
          </reference>
          <reference field="52" count="1" selected="0">
            <x v="1"/>
          </reference>
        </references>
      </pivotArea>
    </format>
    <format dxfId="330">
      <pivotArea dataOnly="0" labelOnly="1" outline="0" fieldPosition="0">
        <references count="6">
          <reference field="0" count="1" selected="0">
            <x v="6"/>
          </reference>
          <reference field="4" count="1" selected="0">
            <x v="279"/>
          </reference>
          <reference field="5" count="1" selected="0">
            <x v="0"/>
          </reference>
          <reference field="6" count="1" selected="0">
            <x v="13"/>
          </reference>
          <reference field="7" count="1">
            <x v="5"/>
          </reference>
          <reference field="52" count="1" selected="0">
            <x v="1"/>
          </reference>
        </references>
      </pivotArea>
    </format>
    <format dxfId="329">
      <pivotArea dataOnly="0" labelOnly="1" outline="0" fieldPosition="0">
        <references count="6">
          <reference field="0" count="1" selected="0">
            <x v="7"/>
          </reference>
          <reference field="4" count="1" selected="0">
            <x v="280"/>
          </reference>
          <reference field="5" count="1" selected="0">
            <x v="0"/>
          </reference>
          <reference field="6" count="1" selected="0">
            <x v="13"/>
          </reference>
          <reference field="7" count="1">
            <x v="4"/>
          </reference>
          <reference field="52" count="1" selected="0">
            <x v="1"/>
          </reference>
        </references>
      </pivotArea>
    </format>
    <format dxfId="328">
      <pivotArea dataOnly="0" labelOnly="1" outline="0" fieldPosition="0">
        <references count="6">
          <reference field="0" count="1" selected="0">
            <x v="8"/>
          </reference>
          <reference field="4" count="1" selected="0">
            <x v="281"/>
          </reference>
          <reference field="5" count="1" selected="0">
            <x v="0"/>
          </reference>
          <reference field="6" count="1" selected="0">
            <x v="13"/>
          </reference>
          <reference field="7" count="1">
            <x v="0"/>
          </reference>
          <reference field="52" count="1" selected="0">
            <x v="1"/>
          </reference>
        </references>
      </pivotArea>
    </format>
    <format dxfId="327">
      <pivotArea dataOnly="0" labelOnly="1" outline="0" fieldPosition="0">
        <references count="6">
          <reference field="0" count="1" selected="0">
            <x v="9"/>
          </reference>
          <reference field="4" count="1" selected="0">
            <x v="282"/>
          </reference>
          <reference field="5" count="1" selected="0">
            <x v="0"/>
          </reference>
          <reference field="6" count="1" selected="0">
            <x v="13"/>
          </reference>
          <reference field="7" count="1">
            <x v="10"/>
          </reference>
          <reference field="52" count="1" selected="0">
            <x v="1"/>
          </reference>
        </references>
      </pivotArea>
    </format>
    <format dxfId="326">
      <pivotArea dataOnly="0" labelOnly="1" outline="0" fieldPosition="0">
        <references count="6">
          <reference field="0" count="1" selected="0">
            <x v="10"/>
          </reference>
          <reference field="4" count="1" selected="0">
            <x v="247"/>
          </reference>
          <reference field="5" count="1" selected="0">
            <x v="6"/>
          </reference>
          <reference field="6" count="1" selected="0">
            <x v="9"/>
          </reference>
          <reference field="7" count="1">
            <x v="11"/>
          </reference>
          <reference field="52" count="1" selected="0">
            <x v="2"/>
          </reference>
        </references>
      </pivotArea>
    </format>
    <format dxfId="325">
      <pivotArea dataOnly="0" labelOnly="1" outline="0" fieldPosition="0">
        <references count="6">
          <reference field="0" count="1" selected="0">
            <x v="11"/>
          </reference>
          <reference field="4" count="1" selected="0">
            <x v="248"/>
          </reference>
          <reference field="5" count="1" selected="0">
            <x v="6"/>
          </reference>
          <reference field="6" count="1" selected="0">
            <x v="9"/>
          </reference>
          <reference field="7" count="1">
            <x v="12"/>
          </reference>
          <reference field="52" count="1" selected="0">
            <x v="2"/>
          </reference>
        </references>
      </pivotArea>
    </format>
    <format dxfId="324">
      <pivotArea dataOnly="0" labelOnly="1" outline="0" fieldPosition="0">
        <references count="6">
          <reference field="0" count="1" selected="0">
            <x v="12"/>
          </reference>
          <reference field="4" count="1" selected="0">
            <x v="249"/>
          </reference>
          <reference field="5" count="1" selected="0">
            <x v="6"/>
          </reference>
          <reference field="6" count="1" selected="0">
            <x v="9"/>
          </reference>
          <reference field="7" count="1">
            <x v="9"/>
          </reference>
          <reference field="52" count="1" selected="0">
            <x v="2"/>
          </reference>
        </references>
      </pivotArea>
    </format>
    <format dxfId="323">
      <pivotArea dataOnly="0" labelOnly="1" outline="0" fieldPosition="0">
        <references count="6">
          <reference field="0" count="1" selected="0">
            <x v="13"/>
          </reference>
          <reference field="4" count="1" selected="0">
            <x v="250"/>
          </reference>
          <reference field="5" count="1" selected="0">
            <x v="6"/>
          </reference>
          <reference field="6" count="1" selected="0">
            <x v="9"/>
          </reference>
          <reference field="7" count="1">
            <x v="13"/>
          </reference>
          <reference field="52" count="1" selected="0">
            <x v="2"/>
          </reference>
        </references>
      </pivotArea>
    </format>
    <format dxfId="322">
      <pivotArea dataOnly="0" labelOnly="1" outline="0" fieldPosition="0">
        <references count="6">
          <reference field="0" count="1" selected="0">
            <x v="14"/>
          </reference>
          <reference field="4" count="1" selected="0">
            <x v="251"/>
          </reference>
          <reference field="5" count="1" selected="0">
            <x v="6"/>
          </reference>
          <reference field="6" count="1" selected="0">
            <x v="9"/>
          </reference>
          <reference field="7" count="1">
            <x v="3"/>
          </reference>
          <reference field="52" count="1" selected="0">
            <x v="2"/>
          </reference>
        </references>
      </pivotArea>
    </format>
    <format dxfId="321">
      <pivotArea dataOnly="0" labelOnly="1" outline="0" fieldPosition="0">
        <references count="6">
          <reference field="0" count="1" selected="0">
            <x v="15"/>
          </reference>
          <reference field="4" count="1" selected="0">
            <x v="256"/>
          </reference>
          <reference field="5" count="1" selected="0">
            <x v="3"/>
          </reference>
          <reference field="6" count="1" selected="0">
            <x v="16"/>
          </reference>
          <reference field="7" count="1">
            <x v="6"/>
          </reference>
          <reference field="52" count="1" selected="0">
            <x v="3"/>
          </reference>
        </references>
      </pivotArea>
    </format>
    <format dxfId="320">
      <pivotArea dataOnly="0" labelOnly="1" outline="0" fieldPosition="0">
        <references count="6">
          <reference field="0" count="1" selected="0">
            <x v="16"/>
          </reference>
          <reference field="4" count="1" selected="0">
            <x v="257"/>
          </reference>
          <reference field="5" count="1" selected="0">
            <x v="3"/>
          </reference>
          <reference field="6" count="1" selected="0">
            <x v="16"/>
          </reference>
          <reference field="7" count="1">
            <x v="5"/>
          </reference>
          <reference field="52" count="1" selected="0">
            <x v="3"/>
          </reference>
        </references>
      </pivotArea>
    </format>
    <format dxfId="319">
      <pivotArea dataOnly="0" labelOnly="1" outline="0" fieldPosition="0">
        <references count="6">
          <reference field="0" count="1" selected="0">
            <x v="17"/>
          </reference>
          <reference field="4" count="1" selected="0">
            <x v="258"/>
          </reference>
          <reference field="5" count="1" selected="0">
            <x v="3"/>
          </reference>
          <reference field="6" count="1" selected="0">
            <x v="16"/>
          </reference>
          <reference field="7" count="1">
            <x v="4"/>
          </reference>
          <reference field="52" count="1" selected="0">
            <x v="3"/>
          </reference>
        </references>
      </pivotArea>
    </format>
    <format dxfId="318">
      <pivotArea dataOnly="0" labelOnly="1" outline="0" fieldPosition="0">
        <references count="6">
          <reference field="0" count="1" selected="0">
            <x v="18"/>
          </reference>
          <reference field="4" count="1" selected="0">
            <x v="259"/>
          </reference>
          <reference field="5" count="1" selected="0">
            <x v="3"/>
          </reference>
          <reference field="6" count="1" selected="0">
            <x v="16"/>
          </reference>
          <reference field="7" count="1">
            <x v="0"/>
          </reference>
          <reference field="52" count="1" selected="0">
            <x v="3"/>
          </reference>
        </references>
      </pivotArea>
    </format>
    <format dxfId="317">
      <pivotArea dataOnly="0" labelOnly="1" outline="0" fieldPosition="0">
        <references count="6">
          <reference field="0" count="1" selected="0">
            <x v="19"/>
          </reference>
          <reference field="4" count="1" selected="0">
            <x v="260"/>
          </reference>
          <reference field="5" count="1" selected="0">
            <x v="9"/>
          </reference>
          <reference field="6" count="1" selected="0">
            <x v="21"/>
          </reference>
          <reference field="7" count="1">
            <x v="10"/>
          </reference>
          <reference field="52" count="1" selected="0">
            <x v="4"/>
          </reference>
        </references>
      </pivotArea>
    </format>
    <format dxfId="316">
      <pivotArea dataOnly="0" labelOnly="1" outline="0" fieldPosition="0">
        <references count="6">
          <reference field="0" count="1" selected="0">
            <x v="20"/>
          </reference>
          <reference field="4" count="1" selected="0">
            <x v="261"/>
          </reference>
          <reference field="5" count="1" selected="0">
            <x v="9"/>
          </reference>
          <reference field="6" count="1" selected="0">
            <x v="21"/>
          </reference>
          <reference field="7" count="1">
            <x v="11"/>
          </reference>
          <reference field="52" count="1" selected="0">
            <x v="4"/>
          </reference>
        </references>
      </pivotArea>
    </format>
    <format dxfId="315">
      <pivotArea dataOnly="0" labelOnly="1" outline="0" fieldPosition="0">
        <references count="6">
          <reference field="0" count="1" selected="0">
            <x v="21"/>
          </reference>
          <reference field="4" count="1" selected="0">
            <x v="262"/>
          </reference>
          <reference field="5" count="1" selected="0">
            <x v="9"/>
          </reference>
          <reference field="6" count="1" selected="0">
            <x v="21"/>
          </reference>
          <reference field="7" count="1">
            <x v="12"/>
          </reference>
          <reference field="52" count="1" selected="0">
            <x v="4"/>
          </reference>
        </references>
      </pivotArea>
    </format>
    <format dxfId="314">
      <pivotArea dataOnly="0" labelOnly="1" outline="0" fieldPosition="0">
        <references count="6">
          <reference field="0" count="1" selected="0">
            <x v="22"/>
          </reference>
          <reference field="4" count="1" selected="0">
            <x v="263"/>
          </reference>
          <reference field="5" count="1" selected="0">
            <x v="9"/>
          </reference>
          <reference field="6" count="1" selected="0">
            <x v="21"/>
          </reference>
          <reference field="7" count="1">
            <x v="9"/>
          </reference>
          <reference field="52" count="1" selected="0">
            <x v="4"/>
          </reference>
        </references>
      </pivotArea>
    </format>
    <format dxfId="313">
      <pivotArea dataOnly="0" labelOnly="1" outline="0" fieldPosition="0">
        <references count="6">
          <reference field="0" count="1" selected="0">
            <x v="23"/>
          </reference>
          <reference field="4" count="1" selected="0">
            <x v="264"/>
          </reference>
          <reference field="5" count="1" selected="0">
            <x v="9"/>
          </reference>
          <reference field="6" count="1" selected="0">
            <x v="21"/>
          </reference>
          <reference field="7" count="1">
            <x v="13"/>
          </reference>
          <reference field="52" count="1" selected="0">
            <x v="4"/>
          </reference>
        </references>
      </pivotArea>
    </format>
    <format dxfId="312">
      <pivotArea dataOnly="0" labelOnly="1" outline="0" fieldPosition="0">
        <references count="6">
          <reference field="0" count="1" selected="0">
            <x v="24"/>
          </reference>
          <reference field="4" count="1" selected="0">
            <x v="265"/>
          </reference>
          <reference field="5" count="1" selected="0">
            <x v="4"/>
          </reference>
          <reference field="6" count="1" selected="0">
            <x v="14"/>
          </reference>
          <reference field="7" count="1">
            <x v="3"/>
          </reference>
          <reference field="52" count="1" selected="0">
            <x v="5"/>
          </reference>
        </references>
      </pivotArea>
    </format>
    <format dxfId="311">
      <pivotArea dataOnly="0" labelOnly="1" outline="0" fieldPosition="0">
        <references count="6">
          <reference field="0" count="1" selected="0">
            <x v="25"/>
          </reference>
          <reference field="4" count="1" selected="0">
            <x v="266"/>
          </reference>
          <reference field="5" count="1" selected="0">
            <x v="4"/>
          </reference>
          <reference field="6" count="1" selected="0">
            <x v="14"/>
          </reference>
          <reference field="7" count="1">
            <x v="6"/>
          </reference>
          <reference field="52" count="1" selected="0">
            <x v="5"/>
          </reference>
        </references>
      </pivotArea>
    </format>
    <format dxfId="310">
      <pivotArea dataOnly="0" labelOnly="1" outline="0" fieldPosition="0">
        <references count="6">
          <reference field="0" count="1" selected="0">
            <x v="26"/>
          </reference>
          <reference field="4" count="1" selected="0">
            <x v="267"/>
          </reference>
          <reference field="5" count="1" selected="0">
            <x v="4"/>
          </reference>
          <reference field="6" count="1" selected="0">
            <x v="14"/>
          </reference>
          <reference field="7" count="1">
            <x v="5"/>
          </reference>
          <reference field="52" count="1" selected="0">
            <x v="5"/>
          </reference>
        </references>
      </pivotArea>
    </format>
    <format dxfId="309">
      <pivotArea dataOnly="0" labelOnly="1" outline="0" fieldPosition="0">
        <references count="6">
          <reference field="0" count="1" selected="0">
            <x v="27"/>
          </reference>
          <reference field="4" count="1" selected="0">
            <x v="268"/>
          </reference>
          <reference field="5" count="1" selected="0">
            <x v="4"/>
          </reference>
          <reference field="6" count="1" selected="0">
            <x v="14"/>
          </reference>
          <reference field="7" count="1">
            <x v="4"/>
          </reference>
          <reference field="52" count="1" selected="0">
            <x v="5"/>
          </reference>
        </references>
      </pivotArea>
    </format>
    <format dxfId="308">
      <pivotArea dataOnly="0" labelOnly="1" outline="0" fieldPosition="0">
        <references count="6">
          <reference field="0" count="1" selected="0">
            <x v="28"/>
          </reference>
          <reference field="4" count="1" selected="0">
            <x v="269"/>
          </reference>
          <reference field="5" count="1" selected="0">
            <x v="2"/>
          </reference>
          <reference field="6" count="1" selected="0">
            <x v="15"/>
          </reference>
          <reference field="7" count="1">
            <x v="0"/>
          </reference>
          <reference field="52" count="1" selected="0">
            <x v="6"/>
          </reference>
        </references>
      </pivotArea>
    </format>
    <format dxfId="307">
      <pivotArea dataOnly="0" labelOnly="1" outline="0" fieldPosition="0">
        <references count="6">
          <reference field="0" count="1" selected="0">
            <x v="29"/>
          </reference>
          <reference field="4" count="1" selected="0">
            <x v="270"/>
          </reference>
          <reference field="5" count="1" selected="0">
            <x v="2"/>
          </reference>
          <reference field="6" count="1" selected="0">
            <x v="15"/>
          </reference>
          <reference field="7" count="1">
            <x v="10"/>
          </reference>
          <reference field="52" count="1" selected="0">
            <x v="6"/>
          </reference>
        </references>
      </pivotArea>
    </format>
    <format dxfId="306">
      <pivotArea dataOnly="0" labelOnly="1" outline="0" fieldPosition="0">
        <references count="6">
          <reference field="0" count="1" selected="0">
            <x v="30"/>
          </reference>
          <reference field="4" count="1" selected="0">
            <x v="271"/>
          </reference>
          <reference field="5" count="1" selected="0">
            <x v="10"/>
          </reference>
          <reference field="6" count="1" selected="0">
            <x v="22"/>
          </reference>
          <reference field="7" count="1">
            <x v="11"/>
          </reference>
          <reference field="52" count="1" selected="0">
            <x v="6"/>
          </reference>
        </references>
      </pivotArea>
    </format>
    <format dxfId="305">
      <pivotArea dataOnly="0" labelOnly="1" outline="0" fieldPosition="0">
        <references count="6">
          <reference field="0" count="1" selected="0">
            <x v="31"/>
          </reference>
          <reference field="4" count="1" selected="0">
            <x v="271"/>
          </reference>
          <reference field="5" count="1" selected="0">
            <x v="2"/>
          </reference>
          <reference field="6" count="1" selected="0">
            <x v="15"/>
          </reference>
          <reference field="7" count="1">
            <x v="12"/>
          </reference>
          <reference field="52" count="1" selected="0">
            <x v="6"/>
          </reference>
        </references>
      </pivotArea>
    </format>
    <format dxfId="304">
      <pivotArea dataOnly="0" labelOnly="1" outline="0" fieldPosition="0">
        <references count="6">
          <reference field="0" count="1" selected="0">
            <x v="32"/>
          </reference>
          <reference field="4" count="1" selected="0">
            <x v="252"/>
          </reference>
          <reference field="5" count="1" selected="0">
            <x v="5"/>
          </reference>
          <reference field="6" count="1" selected="0">
            <x v="3"/>
          </reference>
          <reference field="7" count="1">
            <x v="9"/>
          </reference>
          <reference field="52" count="1" selected="0">
            <x v="7"/>
          </reference>
        </references>
      </pivotArea>
    </format>
    <format dxfId="303">
      <pivotArea dataOnly="0" labelOnly="1" outline="0" fieldPosition="0">
        <references count="6">
          <reference field="0" count="1" selected="0">
            <x v="33"/>
          </reference>
          <reference field="4" count="1" selected="0">
            <x v="253"/>
          </reference>
          <reference field="5" count="1" selected="0">
            <x v="5"/>
          </reference>
          <reference field="6" count="1" selected="0">
            <x v="3"/>
          </reference>
          <reference field="7" count="1">
            <x v="13"/>
          </reference>
          <reference field="52" count="1" selected="0">
            <x v="7"/>
          </reference>
        </references>
      </pivotArea>
    </format>
    <format dxfId="302">
      <pivotArea dataOnly="0" labelOnly="1" outline="0" fieldPosition="0">
        <references count="6">
          <reference field="0" count="1" selected="0">
            <x v="34"/>
          </reference>
          <reference field="4" count="1" selected="0">
            <x v="254"/>
          </reference>
          <reference field="5" count="1" selected="0">
            <x v="5"/>
          </reference>
          <reference field="6" count="1" selected="0">
            <x v="3"/>
          </reference>
          <reference field="7" count="1">
            <x v="3"/>
          </reference>
          <reference field="52" count="1" selected="0">
            <x v="7"/>
          </reference>
        </references>
      </pivotArea>
    </format>
    <format dxfId="301">
      <pivotArea dataOnly="0" labelOnly="1" outline="0" fieldPosition="0">
        <references count="6">
          <reference field="0" count="1" selected="0">
            <x v="35"/>
          </reference>
          <reference field="4" count="1" selected="0">
            <x v="255"/>
          </reference>
          <reference field="5" count="1" selected="0">
            <x v="5"/>
          </reference>
          <reference field="6" count="1" selected="0">
            <x v="3"/>
          </reference>
          <reference field="7" count="1">
            <x v="6"/>
          </reference>
          <reference field="52" count="1" selected="0">
            <x v="7"/>
          </reference>
        </references>
      </pivotArea>
    </format>
    <format dxfId="300">
      <pivotArea dataOnly="0" labelOnly="1" outline="0" fieldPosition="0">
        <references count="6">
          <reference field="0" count="1" selected="0">
            <x v="36"/>
          </reference>
          <reference field="4" count="1" selected="0">
            <x v="272"/>
          </reference>
          <reference field="5" count="1" selected="0">
            <x v="8"/>
          </reference>
          <reference field="6" count="1" selected="0">
            <x v="17"/>
          </reference>
          <reference field="7" count="1">
            <x v="3"/>
          </reference>
          <reference field="52" count="1" selected="0">
            <x v="8"/>
          </reference>
        </references>
      </pivotArea>
    </format>
    <format dxfId="299">
      <pivotArea dataOnly="0" labelOnly="1" outline="0" fieldPosition="0">
        <references count="6">
          <reference field="0" count="1" selected="0">
            <x v="37"/>
          </reference>
          <reference field="4" count="1" selected="0">
            <x v="272"/>
          </reference>
          <reference field="5" count="1" selected="0">
            <x v="8"/>
          </reference>
          <reference field="6" count="1" selected="0">
            <x v="17"/>
          </reference>
          <reference field="7" count="1">
            <x v="6"/>
          </reference>
          <reference field="52" count="1" selected="0">
            <x v="8"/>
          </reference>
        </references>
      </pivotArea>
    </format>
    <format dxfId="298">
      <pivotArea dataOnly="0" labelOnly="1" outline="0" fieldPosition="0">
        <references count="6">
          <reference field="0" count="1" selected="0">
            <x v="38"/>
          </reference>
          <reference field="4" count="1" selected="0">
            <x v="272"/>
          </reference>
          <reference field="5" count="1" selected="0">
            <x v="8"/>
          </reference>
          <reference field="6" count="1" selected="0">
            <x v="17"/>
          </reference>
          <reference field="7" count="1">
            <x v="3"/>
          </reference>
          <reference field="52" count="1" selected="0">
            <x v="8"/>
          </reference>
        </references>
      </pivotArea>
    </format>
    <format dxfId="297">
      <pivotArea dataOnly="0" labelOnly="1" outline="0" fieldPosition="0">
        <references count="6">
          <reference field="0" count="1" selected="0">
            <x v="39"/>
          </reference>
          <reference field="4" count="1" selected="0">
            <x v="273"/>
          </reference>
          <reference field="5" count="1" selected="0">
            <x v="8"/>
          </reference>
          <reference field="6" count="1" selected="0">
            <x v="17"/>
          </reference>
          <reference field="7" count="1">
            <x v="6"/>
          </reference>
          <reference field="52" count="1" selected="0">
            <x v="8"/>
          </reference>
        </references>
      </pivotArea>
    </format>
    <format dxfId="296">
      <pivotArea dataOnly="0" labelOnly="1" outline="0" fieldPosition="0">
        <references count="6">
          <reference field="0" count="1" selected="0">
            <x v="40"/>
          </reference>
          <reference field="4" count="1" selected="0">
            <x v="274"/>
          </reference>
          <reference field="5" count="1" selected="0">
            <x v="8"/>
          </reference>
          <reference field="6" count="1" selected="0">
            <x v="17"/>
          </reference>
          <reference field="7" count="1">
            <x v="4"/>
          </reference>
          <reference field="52" count="1" selected="0">
            <x v="8"/>
          </reference>
        </references>
      </pivotArea>
    </format>
    <format dxfId="295">
      <pivotArea dataOnly="0" labelOnly="1" outline="0" fieldPosition="0">
        <references count="6">
          <reference field="0" count="1" selected="0">
            <x v="41"/>
          </reference>
          <reference field="4" count="1" selected="0">
            <x v="275"/>
          </reference>
          <reference field="5" count="1" selected="0">
            <x v="8"/>
          </reference>
          <reference field="6" count="1" selected="0">
            <x v="17"/>
          </reference>
          <reference field="7" count="1">
            <x v="0"/>
          </reference>
          <reference field="52" count="1" selected="0">
            <x v="8"/>
          </reference>
        </references>
      </pivotArea>
    </format>
    <format dxfId="294">
      <pivotArea dataOnly="0" labelOnly="1" outline="0" fieldPosition="0">
        <references count="6">
          <reference field="0" count="1" selected="0">
            <x v="42"/>
          </reference>
          <reference field="4" count="1" selected="0">
            <x v="276"/>
          </reference>
          <reference field="5" count="1" selected="0">
            <x v="8"/>
          </reference>
          <reference field="6" count="1" selected="0">
            <x v="17"/>
          </reference>
          <reference field="7" count="1">
            <x v="3"/>
          </reference>
          <reference field="52" count="1" selected="0">
            <x v="8"/>
          </reference>
        </references>
      </pivotArea>
    </format>
    <format dxfId="293">
      <pivotArea dataOnly="0" labelOnly="1" outline="0" fieldPosition="0">
        <references count="6">
          <reference field="0" count="1" selected="0">
            <x v="43"/>
          </reference>
          <reference field="4" count="1" selected="0">
            <x v="277"/>
          </reference>
          <reference field="5" count="1" selected="0">
            <x v="8"/>
          </reference>
          <reference field="6" count="1" selected="0">
            <x v="17"/>
          </reference>
          <reference field="7" count="1">
            <x v="6"/>
          </reference>
          <reference field="52" count="1" selected="0">
            <x v="8"/>
          </reference>
        </references>
      </pivotArea>
    </format>
    <format dxfId="292">
      <pivotArea dataOnly="0" labelOnly="1" outline="0" fieldPosition="0">
        <references count="6">
          <reference field="0" count="1" selected="0">
            <x v="44"/>
          </reference>
          <reference field="4" count="1" selected="0">
            <x v="287"/>
          </reference>
          <reference field="5" count="1" selected="0">
            <x v="7"/>
          </reference>
          <reference field="6" count="1" selected="0">
            <x v="0"/>
          </reference>
          <reference field="7" count="1">
            <x v="0"/>
          </reference>
          <reference field="52" count="1" selected="0">
            <x v="9"/>
          </reference>
        </references>
      </pivotArea>
    </format>
    <format dxfId="291">
      <pivotArea dataOnly="0" labelOnly="1" outline="0" fieldPosition="0">
        <references count="6">
          <reference field="0" count="1" selected="0">
            <x v="46"/>
          </reference>
          <reference field="4" count="1" selected="0">
            <x v="288"/>
          </reference>
          <reference field="5" count="1" selected="0">
            <x v="11"/>
          </reference>
          <reference field="6" count="1" selected="0">
            <x v="23"/>
          </reference>
          <reference field="7" count="1">
            <x v="9"/>
          </reference>
          <reference field="52" count="1" selected="0">
            <x v="10"/>
          </reference>
        </references>
      </pivotArea>
    </format>
    <format dxfId="290">
      <pivotArea dataOnly="0" labelOnly="1" outline="0" fieldPosition="0">
        <references count="7">
          <reference field="0" count="1" selected="0">
            <x v="0"/>
          </reference>
          <reference field="4" count="1" selected="0">
            <x v="242"/>
          </reference>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289">
      <pivotArea dataOnly="0" labelOnly="1" outline="0" fieldPosition="0">
        <references count="7">
          <reference field="0" count="1" selected="0">
            <x v="30"/>
          </reference>
          <reference field="4" count="1" selected="0">
            <x v="271"/>
          </reference>
          <reference field="5" count="1" selected="0">
            <x v="10"/>
          </reference>
          <reference field="6" count="1" selected="0">
            <x v="22"/>
          </reference>
          <reference field="7" count="1" selected="0">
            <x v="11"/>
          </reference>
          <reference field="8" count="1">
            <x v="0"/>
          </reference>
          <reference field="52" count="1" selected="0">
            <x v="6"/>
          </reference>
        </references>
      </pivotArea>
    </format>
    <format dxfId="288">
      <pivotArea dataOnly="0" labelOnly="1" outline="0" fieldPosition="0">
        <references count="7">
          <reference field="0" count="1" selected="0">
            <x v="31"/>
          </reference>
          <reference field="4" count="1" selected="0">
            <x v="271"/>
          </reference>
          <reference field="5" count="1" selected="0">
            <x v="2"/>
          </reference>
          <reference field="6" count="1" selected="0">
            <x v="15"/>
          </reference>
          <reference field="7" count="1" selected="0">
            <x v="12"/>
          </reference>
          <reference field="8" count="1">
            <x v="12"/>
          </reference>
          <reference field="52" count="1" selected="0">
            <x v="6"/>
          </reference>
        </references>
      </pivotArea>
    </format>
    <format dxfId="287">
      <pivotArea dataOnly="0" labelOnly="1" outline="0" fieldPosition="0">
        <references count="7">
          <reference field="0" count="1" selected="0">
            <x v="44"/>
          </reference>
          <reference field="4" count="1" selected="0">
            <x v="287"/>
          </reference>
          <reference field="5" count="1" selected="0">
            <x v="7"/>
          </reference>
          <reference field="6" count="1" selected="0">
            <x v="0"/>
          </reference>
          <reference field="7" count="1" selected="0">
            <x v="0"/>
          </reference>
          <reference field="8" count="1">
            <x v="9"/>
          </reference>
          <reference field="52" count="1" selected="0">
            <x v="9"/>
          </reference>
        </references>
      </pivotArea>
    </format>
    <format dxfId="286">
      <pivotArea dataOnly="0" labelOnly="1" outline="0" fieldPosition="0">
        <references count="7">
          <reference field="0" count="1" selected="0">
            <x v="45"/>
          </reference>
          <reference field="4" count="1" selected="0">
            <x v="287"/>
          </reference>
          <reference field="5" count="1" selected="0">
            <x v="7"/>
          </reference>
          <reference field="6" count="1" selected="0">
            <x v="0"/>
          </reference>
          <reference field="7" count="1" selected="0">
            <x v="0"/>
          </reference>
          <reference field="8" count="1">
            <x v="12"/>
          </reference>
          <reference field="52" count="1" selected="0">
            <x v="9"/>
          </reference>
        </references>
      </pivotArea>
    </format>
    <format dxfId="285">
      <pivotArea dataOnly="0" labelOnly="1" outline="0" fieldPosition="0">
        <references count="8">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x v="1"/>
          </reference>
          <reference field="52" count="1" selected="0">
            <x v="0"/>
          </reference>
        </references>
      </pivotArea>
    </format>
    <format dxfId="284">
      <pivotArea dataOnly="0" labelOnly="1" outline="0" fieldPosition="0">
        <references count="8">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x v="0"/>
          </reference>
          <reference field="52" count="1" selected="0">
            <x v="1"/>
          </reference>
        </references>
      </pivotArea>
    </format>
    <format dxfId="283">
      <pivotArea dataOnly="0" labelOnly="1" outline="0" fieldPosition="0">
        <references count="8">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x v="1"/>
          </reference>
          <reference field="52" count="1" selected="0">
            <x v="2"/>
          </reference>
        </references>
      </pivotArea>
    </format>
    <format dxfId="282">
      <pivotArea dataOnly="0" labelOnly="1" outline="0" fieldPosition="0">
        <references count="8">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x v="0"/>
          </reference>
          <reference field="52" count="1" selected="0">
            <x v="3"/>
          </reference>
        </references>
      </pivotArea>
    </format>
    <format dxfId="281">
      <pivotArea dataOnly="0" labelOnly="1" outline="0" fieldPosition="0">
        <references count="8">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x v="3"/>
          </reference>
          <reference field="52" count="1" selected="0">
            <x v="6"/>
          </reference>
        </references>
      </pivotArea>
    </format>
    <format dxfId="280">
      <pivotArea dataOnly="0" labelOnly="1" outline="0" fieldPosition="0">
        <references count="8">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x v="0"/>
          </reference>
          <reference field="52" count="1" selected="0">
            <x v="6"/>
          </reference>
        </references>
      </pivotArea>
    </format>
    <format dxfId="279">
      <pivotArea dataOnly="0" labelOnly="1" outline="0" fieldPosition="0">
        <references count="8">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x v="1"/>
          </reference>
          <reference field="52" count="1" selected="0">
            <x v="7"/>
          </reference>
        </references>
      </pivotArea>
    </format>
    <format dxfId="278">
      <pivotArea dataOnly="0" labelOnly="1" outline="0" fieldPosition="0">
        <references count="8">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x v="0"/>
          </reference>
          <reference field="52" count="1" selected="0">
            <x v="8"/>
          </reference>
        </references>
      </pivotArea>
    </format>
    <format dxfId="277">
      <pivotArea dataOnly="0" labelOnly="1" outline="0" fieldPosition="0">
        <references count="8">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x v="3"/>
          </reference>
          <reference field="52" count="1" selected="0">
            <x v="10"/>
          </reference>
        </references>
      </pivotArea>
    </format>
    <format dxfId="276">
      <pivotArea dataOnly="0" labelOnly="1" outline="0" fieldPosition="0">
        <references count="9">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reference field="52" count="1" selected="0">
            <x v="0"/>
          </reference>
        </references>
      </pivotArea>
    </format>
    <format dxfId="275">
      <pivotArea dataOnly="0" labelOnly="1" outline="0" fieldPosition="0">
        <references count="10">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reference field="52" count="1" selected="0">
            <x v="0"/>
          </reference>
        </references>
      </pivotArea>
    </format>
    <format dxfId="274">
      <pivotArea dataOnly="0" labelOnly="1" outline="0" fieldPosition="0">
        <references count="11">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x v="9"/>
          </reference>
          <reference field="52" count="1" selected="0">
            <x v="0"/>
          </reference>
        </references>
      </pivotArea>
    </format>
    <format dxfId="273">
      <pivotArea dataOnly="0" labelOnly="1" outline="0" fieldPosition="0">
        <references count="11">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x v="8"/>
          </reference>
          <reference field="52" count="1" selected="0">
            <x v="0"/>
          </reference>
        </references>
      </pivotArea>
    </format>
    <format dxfId="272">
      <pivotArea dataOnly="0" labelOnly="1" outline="0" fieldPosition="0">
        <references count="11">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x v="5"/>
          </reference>
          <reference field="52" count="1" selected="0">
            <x v="0"/>
          </reference>
        </references>
      </pivotArea>
    </format>
    <format dxfId="271">
      <pivotArea dataOnly="0" labelOnly="1" outline="0" fieldPosition="0">
        <references count="11">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x v="9"/>
          </reference>
          <reference field="52" count="1" selected="0">
            <x v="1"/>
          </reference>
        </references>
      </pivotArea>
    </format>
    <format dxfId="270">
      <pivotArea dataOnly="0" labelOnly="1" outline="0" fieldPosition="0">
        <references count="11">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x v="5"/>
          </reference>
          <reference field="52" count="1" selected="0">
            <x v="1"/>
          </reference>
        </references>
      </pivotArea>
    </format>
    <format dxfId="269">
      <pivotArea dataOnly="0" labelOnly="1" outline="0" fieldPosition="0">
        <references count="11">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x v="8"/>
          </reference>
          <reference field="52" count="1" selected="0">
            <x v="2"/>
          </reference>
        </references>
      </pivotArea>
    </format>
    <format dxfId="268">
      <pivotArea dataOnly="0" labelOnly="1" outline="0" fieldPosition="0">
        <references count="11">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x v="5"/>
          </reference>
          <reference field="52" count="1" selected="0">
            <x v="2"/>
          </reference>
        </references>
      </pivotArea>
    </format>
    <format dxfId="267">
      <pivotArea dataOnly="0" labelOnly="1" outline="0" fieldPosition="0">
        <references count="11">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x v="8"/>
          </reference>
          <reference field="52" count="1" selected="0">
            <x v="2"/>
          </reference>
        </references>
      </pivotArea>
    </format>
    <format dxfId="266">
      <pivotArea dataOnly="0" labelOnly="1" outline="0" fieldPosition="0">
        <references count="11">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x v="5"/>
          </reference>
          <reference field="52" count="1" selected="0">
            <x v="2"/>
          </reference>
        </references>
      </pivotArea>
    </format>
    <format dxfId="265">
      <pivotArea dataOnly="0" labelOnly="1" outline="0" fieldPosition="0">
        <references count="11">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x v="9"/>
          </reference>
          <reference field="52" count="1" selected="0">
            <x v="3"/>
          </reference>
        </references>
      </pivotArea>
    </format>
    <format dxfId="264">
      <pivotArea dataOnly="0" labelOnly="1" outline="0" fieldPosition="0">
        <references count="11">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x v="8"/>
          </reference>
          <reference field="52" count="1" selected="0">
            <x v="4"/>
          </reference>
        </references>
      </pivotArea>
    </format>
    <format dxfId="263">
      <pivotArea dataOnly="0" labelOnly="1" outline="0" fieldPosition="0">
        <references count="11">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x v="5"/>
          </reference>
          <reference field="52" count="1" selected="0">
            <x v="4"/>
          </reference>
        </references>
      </pivotArea>
    </format>
    <format dxfId="262">
      <pivotArea dataOnly="0" labelOnly="1" outline="0" fieldPosition="0">
        <references count="11">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x v="8"/>
          </reference>
          <reference field="52" count="1" selected="0">
            <x v="4"/>
          </reference>
        </references>
      </pivotArea>
    </format>
    <format dxfId="261">
      <pivotArea dataOnly="0" labelOnly="1" outline="0" fieldPosition="0">
        <references count="11">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x v="5"/>
          </reference>
          <reference field="52" count="1" selected="0">
            <x v="4"/>
          </reference>
        </references>
      </pivotArea>
    </format>
    <format dxfId="260">
      <pivotArea dataOnly="0" labelOnly="1" outline="0" fieldPosition="0">
        <references count="11">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x v="8"/>
          </reference>
          <reference field="52" count="1" selected="0">
            <x v="5"/>
          </reference>
        </references>
      </pivotArea>
    </format>
    <format dxfId="259">
      <pivotArea dataOnly="0" labelOnly="1" outline="0" fieldPosition="0">
        <references count="11">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2" count="1" selected="0">
            <x v="5"/>
          </reference>
        </references>
      </pivotArea>
    </format>
    <format dxfId="258">
      <pivotArea dataOnly="0" labelOnly="1" outline="0" fieldPosition="0">
        <references count="11">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x v="11"/>
          </reference>
          <reference field="52" count="1" selected="0">
            <x v="5"/>
          </reference>
        </references>
      </pivotArea>
    </format>
    <format dxfId="257">
      <pivotArea dataOnly="0" labelOnly="1" outline="0" fieldPosition="0">
        <references count="11">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x v="5"/>
          </reference>
          <reference field="52" count="1" selected="0">
            <x v="5"/>
          </reference>
        </references>
      </pivotArea>
    </format>
    <format dxfId="256">
      <pivotArea dataOnly="0" labelOnly="1" outline="0" fieldPosition="0">
        <references count="11">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x v="14"/>
          </reference>
          <reference field="52" count="1" selected="0">
            <x v="6"/>
          </reference>
        </references>
      </pivotArea>
    </format>
    <format dxfId="255">
      <pivotArea dataOnly="0" labelOnly="1" outline="0" fieldPosition="0">
        <references count="11">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x v="9"/>
          </reference>
          <reference field="52" count="1" selected="0">
            <x v="6"/>
          </reference>
        </references>
      </pivotArea>
    </format>
    <format dxfId="254">
      <pivotArea dataOnly="0" labelOnly="1" outline="0" fieldPosition="0">
        <references count="11">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x v="11"/>
          </reference>
          <reference field="52" count="1" selected="0">
            <x v="7"/>
          </reference>
        </references>
      </pivotArea>
    </format>
    <format dxfId="253">
      <pivotArea dataOnly="0" labelOnly="1" outline="0" fieldPosition="0">
        <references count="11">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x v="5"/>
          </reference>
          <reference field="52" count="1" selected="0">
            <x v="7"/>
          </reference>
        </references>
      </pivotArea>
    </format>
    <format dxfId="252">
      <pivotArea dataOnly="0" labelOnly="1" outline="0" fieldPosition="0">
        <references count="11">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0"/>
          </reference>
          <reference field="52" count="1" selected="0">
            <x v="8"/>
          </reference>
        </references>
      </pivotArea>
    </format>
    <format dxfId="251">
      <pivotArea dataOnly="0" labelOnly="1" outline="0" fieldPosition="0">
        <references count="11">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2" count="1" selected="0">
            <x v="8"/>
          </reference>
        </references>
      </pivotArea>
    </format>
    <format dxfId="250">
      <pivotArea dataOnly="0" labelOnly="1" outline="0" fieldPosition="0">
        <references count="11">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x v="8"/>
          </reference>
          <reference field="52" count="1" selected="0">
            <x v="8"/>
          </reference>
        </references>
      </pivotArea>
    </format>
    <format dxfId="249">
      <pivotArea dataOnly="0" labelOnly="1" outline="0" fieldPosition="0">
        <references count="11">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x v="5"/>
          </reference>
          <reference field="52" count="1" selected="0">
            <x v="8"/>
          </reference>
        </references>
      </pivotArea>
    </format>
    <format dxfId="248">
      <pivotArea dataOnly="0" labelOnly="1" outline="0" fieldPosition="0">
        <references count="11">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x v="11"/>
          </reference>
          <reference field="52" count="1" selected="0">
            <x v="8"/>
          </reference>
        </references>
      </pivotArea>
    </format>
    <format dxfId="247">
      <pivotArea dataOnly="0" labelOnly="1" outline="0" fieldPosition="0">
        <references count="11">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2" count="1" selected="0">
            <x v="8"/>
          </reference>
        </references>
      </pivotArea>
    </format>
    <format dxfId="246">
      <pivotArea dataOnly="0" labelOnly="1" outline="0" fieldPosition="0">
        <references count="11">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x v="0"/>
          </reference>
          <reference field="52" count="1" selected="0">
            <x v="9"/>
          </reference>
        </references>
      </pivotArea>
    </format>
    <format dxfId="245">
      <pivotArea dataOnly="0" labelOnly="1" outline="0" fieldPosition="0">
        <references count="11">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x v="9"/>
          </reference>
          <reference field="52" count="1" selected="0">
            <x v="9"/>
          </reference>
        </references>
      </pivotArea>
    </format>
    <format dxfId="244">
      <pivotArea dataOnly="0" labelOnly="1" outline="0" fieldPosition="0">
        <references count="11">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x v="3"/>
          </reference>
          <reference field="52" count="1" selected="0">
            <x v="10"/>
          </reference>
        </references>
      </pivotArea>
    </format>
    <format dxfId="243">
      <pivotArea dataOnly="0" labelOnly="1" outline="0" fieldPosition="0">
        <references count="12">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x v="0"/>
          </reference>
          <reference field="52" count="1" selected="0">
            <x v="0"/>
          </reference>
        </references>
      </pivotArea>
    </format>
    <format dxfId="242">
      <pivotArea dataOnly="0" labelOnly="1" outline="0" fieldPosition="0">
        <references count="12">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2" count="1" selected="0">
            <x v="0"/>
          </reference>
        </references>
      </pivotArea>
    </format>
    <format dxfId="241">
      <pivotArea dataOnly="0" labelOnly="1" outline="0" fieldPosition="0">
        <references count="12">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2" count="1" selected="0">
            <x v="0"/>
          </reference>
        </references>
      </pivotArea>
    </format>
    <format dxfId="240">
      <pivotArea dataOnly="0" labelOnly="1" outline="0" fieldPosition="0">
        <references count="12">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1"/>
          </reference>
        </references>
      </pivotArea>
    </format>
    <format dxfId="239">
      <pivotArea dataOnly="0" labelOnly="1" outline="0" fieldPosition="0">
        <references count="12">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1"/>
          </reference>
        </references>
      </pivotArea>
    </format>
    <format dxfId="238">
      <pivotArea dataOnly="0" labelOnly="1" outline="0" fieldPosition="0">
        <references count="12">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2" count="1" selected="0">
            <x v="2"/>
          </reference>
        </references>
      </pivotArea>
    </format>
    <format dxfId="237">
      <pivotArea dataOnly="0" labelOnly="1" outline="0" fieldPosition="0">
        <references count="12">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2" count="1" selected="0">
            <x v="2"/>
          </reference>
        </references>
      </pivotArea>
    </format>
    <format dxfId="236">
      <pivotArea dataOnly="0" labelOnly="1" outline="0" fieldPosition="0">
        <references count="12">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2" count="1" selected="0">
            <x v="2"/>
          </reference>
        </references>
      </pivotArea>
    </format>
    <format dxfId="235">
      <pivotArea dataOnly="0" labelOnly="1" outline="0" fieldPosition="0">
        <references count="12">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2" count="1" selected="0">
            <x v="2"/>
          </reference>
        </references>
      </pivotArea>
    </format>
    <format dxfId="234">
      <pivotArea dataOnly="0" labelOnly="1" outline="0" fieldPosition="0">
        <references count="12">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3"/>
          </reference>
        </references>
      </pivotArea>
    </format>
    <format dxfId="233">
      <pivotArea dataOnly="0" labelOnly="1" outline="0" fieldPosition="0">
        <references count="12">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4"/>
          </reference>
        </references>
      </pivotArea>
    </format>
    <format dxfId="232">
      <pivotArea dataOnly="0" labelOnly="1" outline="0" fieldPosition="0">
        <references count="12">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4"/>
          </reference>
        </references>
      </pivotArea>
    </format>
    <format dxfId="231">
      <pivotArea dataOnly="0" labelOnly="1" outline="0" fieldPosition="0">
        <references count="12">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4"/>
          </reference>
        </references>
      </pivotArea>
    </format>
    <format dxfId="230">
      <pivotArea dataOnly="0" labelOnly="1" outline="0" fieldPosition="0">
        <references count="12">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4"/>
          </reference>
        </references>
      </pivotArea>
    </format>
    <format dxfId="229">
      <pivotArea dataOnly="0" labelOnly="1" outline="0" fieldPosition="0">
        <references count="12">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5"/>
          </reference>
        </references>
      </pivotArea>
    </format>
    <format dxfId="228">
      <pivotArea dataOnly="0" labelOnly="1" outline="0" fieldPosition="0">
        <references count="12">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5"/>
          </reference>
        </references>
      </pivotArea>
    </format>
    <format dxfId="227">
      <pivotArea dataOnly="0" labelOnly="1" outline="0" fieldPosition="0">
        <references count="12">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x v="7"/>
          </reference>
          <reference field="52" count="1" selected="0">
            <x v="6"/>
          </reference>
        </references>
      </pivotArea>
    </format>
    <format dxfId="226">
      <pivotArea dataOnly="0" labelOnly="1" outline="0" fieldPosition="0">
        <references count="12">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6"/>
          </reference>
        </references>
      </pivotArea>
    </format>
    <format dxfId="225">
      <pivotArea dataOnly="0" labelOnly="1" outline="0" fieldPosition="0">
        <references count="12">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x v="2"/>
          </reference>
          <reference field="52" count="1" selected="0">
            <x v="7"/>
          </reference>
        </references>
      </pivotArea>
    </format>
    <format dxfId="224">
      <pivotArea dataOnly="0" labelOnly="1" outline="0" fieldPosition="0">
        <references count="12">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x v="4"/>
          </reference>
          <reference field="52" count="1" selected="0">
            <x v="8"/>
          </reference>
        </references>
      </pivotArea>
    </format>
    <format dxfId="223">
      <pivotArea dataOnly="0" labelOnly="1" outline="0" fieldPosition="0">
        <references count="12">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8"/>
          </reference>
        </references>
      </pivotArea>
    </format>
    <format dxfId="222">
      <pivotArea dataOnly="0" labelOnly="1" outline="0" fieldPosition="0">
        <references count="12">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8"/>
          </reference>
        </references>
      </pivotArea>
    </format>
    <format dxfId="221">
      <pivotArea dataOnly="0" labelOnly="1" outline="0" fieldPosition="0">
        <references count="12">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8"/>
          </reference>
        </references>
      </pivotArea>
    </format>
    <format dxfId="220">
      <pivotArea dataOnly="0" labelOnly="1" outline="0" fieldPosition="0">
        <references count="12">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x v="4"/>
          </reference>
          <reference field="52" count="1" selected="0">
            <x v="9"/>
          </reference>
        </references>
      </pivotArea>
    </format>
    <format dxfId="219">
      <pivotArea dataOnly="0" labelOnly="1" outline="0" fieldPosition="0">
        <references count="12">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9"/>
          </reference>
        </references>
      </pivotArea>
    </format>
    <format dxfId="218">
      <pivotArea dataOnly="0" labelOnly="1" outline="0" fieldPosition="0">
        <references count="12">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x v="2"/>
          </reference>
          <reference field="52" count="1" selected="0">
            <x v="10"/>
          </reference>
        </references>
      </pivotArea>
    </format>
    <format dxfId="217">
      <pivotArea dataOnly="0" labelOnly="1" outline="0" fieldPosition="0">
        <references count="13">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49"/>
          </reference>
          <reference field="52" count="1" selected="0">
            <x v="0"/>
          </reference>
        </references>
      </pivotArea>
    </format>
    <format dxfId="216">
      <pivotArea dataOnly="0" labelOnly="1" outline="0" fieldPosition="0">
        <references count="13">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52"/>
          </reference>
          <reference field="52" count="1" selected="0">
            <x v="0"/>
          </reference>
        </references>
      </pivotArea>
    </format>
    <format dxfId="215">
      <pivotArea dataOnly="0" labelOnly="1" outline="0" fieldPosition="0">
        <references count="13">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13"/>
          </reference>
          <reference field="52" count="1" selected="0">
            <x v="0"/>
          </reference>
        </references>
      </pivotArea>
    </format>
    <format dxfId="214">
      <pivotArea dataOnly="0" labelOnly="1" outline="0" fieldPosition="0">
        <references count="13">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46"/>
          </reference>
          <reference field="52" count="1" selected="0">
            <x v="0"/>
          </reference>
        </references>
      </pivotArea>
    </format>
    <format dxfId="213">
      <pivotArea dataOnly="0" labelOnly="1" outline="0" fieldPosition="0">
        <references count="13">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0"/>
          </reference>
        </references>
      </pivotArea>
    </format>
    <format dxfId="212">
      <pivotArea dataOnly="0" labelOnly="1" outline="0" fieldPosition="0">
        <references count="13">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1"/>
          </reference>
        </references>
      </pivotArea>
    </format>
    <format dxfId="211">
      <pivotArea dataOnly="0" labelOnly="1" outline="0" fieldPosition="0">
        <references count="13">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1"/>
          </reference>
        </references>
      </pivotArea>
    </format>
    <format dxfId="210">
      <pivotArea dataOnly="0" labelOnly="1" outline="0" fieldPosition="0">
        <references count="13">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4"/>
          </reference>
          <reference field="52" count="1" selected="0">
            <x v="1"/>
          </reference>
        </references>
      </pivotArea>
    </format>
    <format dxfId="209">
      <pivotArea dataOnly="0" labelOnly="1" outline="0" fieldPosition="0">
        <references count="13">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2" count="1" selected="0">
            <x v="1"/>
          </reference>
        </references>
      </pivotArea>
    </format>
    <format dxfId="208">
      <pivotArea dataOnly="0" labelOnly="1" outline="0" fieldPosition="0">
        <references count="13">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9"/>
          </reference>
          <reference field="52" count="1" selected="0">
            <x v="1"/>
          </reference>
        </references>
      </pivotArea>
    </format>
    <format dxfId="207">
      <pivotArea dataOnly="0" labelOnly="1" outline="0" fieldPosition="0">
        <references count="13">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46"/>
          </reference>
          <reference field="52" count="1" selected="0">
            <x v="2"/>
          </reference>
        </references>
      </pivotArea>
    </format>
    <format dxfId="206">
      <pivotArea dataOnly="0" labelOnly="1" outline="0" fieldPosition="0">
        <references count="13">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2"/>
          </reference>
        </references>
      </pivotArea>
    </format>
    <format dxfId="205">
      <pivotArea dataOnly="0" labelOnly="1" outline="0" fieldPosition="0">
        <references count="13">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9"/>
          </reference>
          <reference field="52" count="1" selected="0">
            <x v="2"/>
          </reference>
        </references>
      </pivotArea>
    </format>
    <format dxfId="204">
      <pivotArea dataOnly="0" labelOnly="1" outline="0" fieldPosition="0">
        <references count="13">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54"/>
          </reference>
          <reference field="52" count="1" selected="0">
            <x v="2"/>
          </reference>
        </references>
      </pivotArea>
    </format>
    <format dxfId="203">
      <pivotArea dataOnly="0" labelOnly="1" outline="0" fieldPosition="0">
        <references count="13">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2" count="1" selected="0">
            <x v="2"/>
          </reference>
        </references>
      </pivotArea>
    </format>
    <format dxfId="202">
      <pivotArea dataOnly="0" labelOnly="1" outline="0" fieldPosition="0">
        <references count="13">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3"/>
          </reference>
        </references>
      </pivotArea>
    </format>
    <format dxfId="201">
      <pivotArea dataOnly="0" labelOnly="1" outline="0" fieldPosition="0">
        <references count="13">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7"/>
          </reference>
          <reference field="52" count="1" selected="0">
            <x v="3"/>
          </reference>
        </references>
      </pivotArea>
    </format>
    <format dxfId="200">
      <pivotArea dataOnly="0" labelOnly="1" outline="0" fieldPosition="0">
        <references count="13">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2"/>
          </reference>
          <reference field="52" count="1" selected="0">
            <x v="3"/>
          </reference>
        </references>
      </pivotArea>
    </format>
    <format dxfId="199">
      <pivotArea dataOnly="0" labelOnly="1" outline="0" fieldPosition="0">
        <references count="13">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3"/>
          </reference>
        </references>
      </pivotArea>
    </format>
    <format dxfId="198">
      <pivotArea dataOnly="0" labelOnly="1" outline="0" fieldPosition="0">
        <references count="13">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2"/>
          </reference>
          <reference field="52" count="1" selected="0">
            <x v="4"/>
          </reference>
        </references>
      </pivotArea>
    </format>
    <format dxfId="197">
      <pivotArea dataOnly="0" labelOnly="1" outline="0" fieldPosition="0">
        <references count="13">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4"/>
          </reference>
        </references>
      </pivotArea>
    </format>
    <format dxfId="196">
      <pivotArea dataOnly="0" labelOnly="1" outline="0" fieldPosition="0">
        <references count="13">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2"/>
          </reference>
          <reference field="52" count="1" selected="0">
            <x v="4"/>
          </reference>
        </references>
      </pivotArea>
    </format>
    <format dxfId="195">
      <pivotArea dataOnly="0" labelOnly="1" outline="0" fieldPosition="0">
        <references count="13">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4"/>
          </reference>
        </references>
      </pivotArea>
    </format>
    <format dxfId="194">
      <pivotArea dataOnly="0" labelOnly="1" outline="0" fieldPosition="0">
        <references count="13">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7"/>
          </reference>
          <reference field="52" count="1" selected="0">
            <x v="4"/>
          </reference>
        </references>
      </pivotArea>
    </format>
    <format dxfId="193">
      <pivotArea dataOnly="0" labelOnly="1" outline="0" fieldPosition="0">
        <references count="13">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38"/>
          </reference>
          <reference field="52" count="1" selected="0">
            <x v="5"/>
          </reference>
        </references>
      </pivotArea>
    </format>
    <format dxfId="192">
      <pivotArea dataOnly="0" labelOnly="1" outline="0" fieldPosition="0">
        <references count="13">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2" count="1" selected="0">
            <x v="5"/>
          </reference>
        </references>
      </pivotArea>
    </format>
    <format dxfId="191">
      <pivotArea dataOnly="0" labelOnly="1" outline="0" fieldPosition="0">
        <references count="13">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x v="57"/>
          </reference>
          <reference field="52" count="1" selected="0">
            <x v="5"/>
          </reference>
        </references>
      </pivotArea>
    </format>
    <format dxfId="190">
      <pivotArea dataOnly="0" labelOnly="1" outline="0" fieldPosition="0">
        <references count="13">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5"/>
          </reference>
        </references>
      </pivotArea>
    </format>
    <format dxfId="189">
      <pivotArea dataOnly="0" labelOnly="1" outline="0" fieldPosition="0">
        <references count="13">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6"/>
          </reference>
        </references>
      </pivotArea>
    </format>
    <format dxfId="188">
      <pivotArea dataOnly="0" labelOnly="1" outline="0" fieldPosition="0">
        <references count="13">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6"/>
          </reference>
        </references>
      </pivotArea>
    </format>
    <format dxfId="187">
      <pivotArea dataOnly="0" labelOnly="1" outline="0" fieldPosition="0">
        <references count="13">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x v="67"/>
          </reference>
          <reference field="52" count="1" selected="0">
            <x v="6"/>
          </reference>
        </references>
      </pivotArea>
    </format>
    <format dxfId="186">
      <pivotArea dataOnly="0" labelOnly="1" outline="0" fieldPosition="0">
        <references count="13">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6"/>
          </reference>
        </references>
      </pivotArea>
    </format>
    <format dxfId="185">
      <pivotArea dataOnly="0" labelOnly="1" outline="0" fieldPosition="0">
        <references count="13">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x v="46"/>
          </reference>
          <reference field="52" count="1" selected="0">
            <x v="7"/>
          </reference>
        </references>
      </pivotArea>
    </format>
    <format dxfId="184">
      <pivotArea dataOnly="0" labelOnly="1" outline="0" fieldPosition="0">
        <references count="13">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7"/>
          </reference>
        </references>
      </pivotArea>
    </format>
    <format dxfId="183">
      <pivotArea dataOnly="0" labelOnly="1" outline="0" fieldPosition="0">
        <references count="13">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2" count="1" selected="0">
            <x v="7"/>
          </reference>
        </references>
      </pivotArea>
    </format>
    <format dxfId="182">
      <pivotArea dataOnly="0" labelOnly="1" outline="0" fieldPosition="0">
        <references count="13">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7"/>
          </reference>
        </references>
      </pivotArea>
    </format>
    <format dxfId="181">
      <pivotArea dataOnly="0" labelOnly="1" outline="0" fieldPosition="0">
        <references count="13">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2" count="1" selected="0">
            <x v="8"/>
          </reference>
        </references>
      </pivotArea>
    </format>
    <format dxfId="180">
      <pivotArea dataOnly="0" labelOnly="1" outline="0" fieldPosition="0">
        <references count="13">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2" count="1" selected="0">
            <x v="8"/>
          </reference>
        </references>
      </pivotArea>
    </format>
    <format dxfId="179">
      <pivotArea dataOnly="0" labelOnly="1" outline="0" fieldPosition="0">
        <references count="13">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2" count="1" selected="0">
            <x v="8"/>
          </reference>
        </references>
      </pivotArea>
    </format>
    <format dxfId="178">
      <pivotArea dataOnly="0" labelOnly="1" outline="0" fieldPosition="0">
        <references count="13">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4"/>
          </reference>
          <reference field="52" count="1" selected="0">
            <x v="8"/>
          </reference>
        </references>
      </pivotArea>
    </format>
    <format dxfId="177">
      <pivotArea dataOnly="0" labelOnly="1" outline="0" fieldPosition="0">
        <references count="13">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2" count="1" selected="0">
            <x v="8"/>
          </reference>
        </references>
      </pivotArea>
    </format>
    <format dxfId="176">
      <pivotArea dataOnly="0" labelOnly="1" outline="0" fieldPosition="0">
        <references count="13">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x v="65"/>
          </reference>
          <reference field="52" count="1" selected="0">
            <x v="8"/>
          </reference>
        </references>
      </pivotArea>
    </format>
    <format dxfId="175">
      <pivotArea dataOnly="0" labelOnly="1" outline="0" fieldPosition="0">
        <references count="13">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2" count="1" selected="0">
            <x v="8"/>
          </reference>
        </references>
      </pivotArea>
    </format>
    <format dxfId="174">
      <pivotArea dataOnly="0" labelOnly="1" outline="0" fieldPosition="0">
        <references count="13">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2" count="1" selected="0">
            <x v="9"/>
          </reference>
        </references>
      </pivotArea>
    </format>
    <format dxfId="173">
      <pivotArea dataOnly="0" labelOnly="1" outline="0" fieldPosition="0">
        <references count="13">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65"/>
          </reference>
          <reference field="52" count="1" selected="0">
            <x v="9"/>
          </reference>
        </references>
      </pivotArea>
    </format>
    <format dxfId="172">
      <pivotArea dataOnly="0" labelOnly="1" outline="0" fieldPosition="0">
        <references count="13">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x v="66"/>
          </reference>
          <reference field="52" count="1" selected="0">
            <x v="10"/>
          </reference>
        </references>
      </pivotArea>
    </format>
    <format dxfId="171">
      <pivotArea dataOnly="0" labelOnly="1" outline="0" fieldPosition="0">
        <references count="14">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0"/>
          </reference>
        </references>
      </pivotArea>
    </format>
    <format dxfId="170">
      <pivotArea dataOnly="0" labelOnly="1" outline="0" fieldPosition="0">
        <references count="14">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2" count="1" selected="0">
            <x v="0"/>
          </reference>
        </references>
      </pivotArea>
    </format>
    <format dxfId="169">
      <pivotArea dataOnly="0" labelOnly="1" outline="0" fieldPosition="0">
        <references count="14">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x v="185"/>
          </reference>
          <reference field="52" count="1" selected="0">
            <x v="0"/>
          </reference>
        </references>
      </pivotArea>
    </format>
    <format dxfId="168">
      <pivotArea dataOnly="0" labelOnly="1" outline="0" fieldPosition="0">
        <references count="14">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x v="174"/>
          </reference>
          <reference field="52" count="1" selected="0">
            <x v="0"/>
          </reference>
        </references>
      </pivotArea>
    </format>
    <format dxfId="167">
      <pivotArea dataOnly="0" labelOnly="1" outline="0" fieldPosition="0">
        <references count="14">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0"/>
          </reference>
        </references>
      </pivotArea>
    </format>
    <format dxfId="166">
      <pivotArea dataOnly="0" labelOnly="1" outline="0" fieldPosition="0">
        <references count="14">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1"/>
          </reference>
        </references>
      </pivotArea>
    </format>
    <format dxfId="165">
      <pivotArea dataOnly="0" labelOnly="1" outline="0" fieldPosition="0">
        <references count="14">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1"/>
          </reference>
        </references>
      </pivotArea>
    </format>
    <format dxfId="164">
      <pivotArea dataOnly="0" labelOnly="1" outline="0" fieldPosition="0">
        <references count="14">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x v="256"/>
          </reference>
          <reference field="52" count="1" selected="0">
            <x v="1"/>
          </reference>
        </references>
      </pivotArea>
    </format>
    <format dxfId="163">
      <pivotArea dataOnly="0" labelOnly="1" outline="0" fieldPosition="0">
        <references count="14">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2" count="1" selected="0">
            <x v="1"/>
          </reference>
        </references>
      </pivotArea>
    </format>
    <format dxfId="162">
      <pivotArea dataOnly="0" labelOnly="1" outline="0" fieldPosition="0">
        <references count="14">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2" count="1" selected="0">
            <x v="1"/>
          </reference>
        </references>
      </pivotArea>
    </format>
    <format dxfId="161">
      <pivotArea dataOnly="0" labelOnly="1" outline="0" fieldPosition="0">
        <references count="14">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x v="174"/>
          </reference>
          <reference field="52" count="1" selected="0">
            <x v="2"/>
          </reference>
        </references>
      </pivotArea>
    </format>
    <format dxfId="160">
      <pivotArea dataOnly="0" labelOnly="1" outline="0" fieldPosition="0">
        <references count="14">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2"/>
          </reference>
        </references>
      </pivotArea>
    </format>
    <format dxfId="159">
      <pivotArea dataOnly="0" labelOnly="1" outline="0" fieldPosition="0">
        <references count="14">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2" count="1" selected="0">
            <x v="2"/>
          </reference>
        </references>
      </pivotArea>
    </format>
    <format dxfId="158">
      <pivotArea dataOnly="0" labelOnly="1" outline="0" fieldPosition="0">
        <references count="14">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54"/>
          </reference>
          <reference field="23" count="1">
            <x v="330"/>
          </reference>
          <reference field="52" count="1" selected="0">
            <x v="2"/>
          </reference>
        </references>
      </pivotArea>
    </format>
    <format dxfId="157">
      <pivotArea dataOnly="0" labelOnly="1" outline="0" fieldPosition="0">
        <references count="14">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2"/>
          </reference>
        </references>
      </pivotArea>
    </format>
    <format dxfId="156">
      <pivotArea dataOnly="0" labelOnly="1" outline="0" fieldPosition="0">
        <references count="14">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3"/>
          </reference>
        </references>
      </pivotArea>
    </format>
    <format dxfId="155">
      <pivotArea dataOnly="0" labelOnly="1" outline="0" fieldPosition="0">
        <references count="14">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x v="243"/>
          </reference>
          <reference field="52" count="1" selected="0">
            <x v="3"/>
          </reference>
        </references>
      </pivotArea>
    </format>
    <format dxfId="154">
      <pivotArea dataOnly="0" labelOnly="1" outline="0" fieldPosition="0">
        <references count="14">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2" count="1" selected="0">
            <x v="3"/>
          </reference>
        </references>
      </pivotArea>
    </format>
    <format dxfId="153">
      <pivotArea dataOnly="0" labelOnly="1" outline="0" fieldPosition="0">
        <references count="14">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3"/>
          </reference>
        </references>
      </pivotArea>
    </format>
    <format dxfId="152">
      <pivotArea dataOnly="0" labelOnly="1" outline="0" fieldPosition="0">
        <references count="14">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x v="329"/>
          </reference>
          <reference field="52" count="1" selected="0">
            <x v="4"/>
          </reference>
        </references>
      </pivotArea>
    </format>
    <format dxfId="151">
      <pivotArea dataOnly="0" labelOnly="1" outline="0" fieldPosition="0">
        <references count="14">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4"/>
          </reference>
        </references>
      </pivotArea>
    </format>
    <format dxfId="150">
      <pivotArea dataOnly="0" labelOnly="1" outline="0" fieldPosition="0">
        <references count="14">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x v="329"/>
          </reference>
          <reference field="52" count="1" selected="0">
            <x v="4"/>
          </reference>
        </references>
      </pivotArea>
    </format>
    <format dxfId="149">
      <pivotArea dataOnly="0" labelOnly="1" outline="0" fieldPosition="0">
        <references count="14">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4"/>
          </reference>
        </references>
      </pivotArea>
    </format>
    <format dxfId="148">
      <pivotArea dataOnly="0" labelOnly="1" outline="0" fieldPosition="0">
        <references count="14">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x v="274"/>
          </reference>
          <reference field="52" count="1" selected="0">
            <x v="4"/>
          </reference>
        </references>
      </pivotArea>
    </format>
    <format dxfId="147">
      <pivotArea dataOnly="0" labelOnly="1" outline="0" fieldPosition="0">
        <references count="14">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38"/>
          </reference>
          <reference field="23" count="1">
            <x v="223"/>
          </reference>
          <reference field="52" count="1" selected="0">
            <x v="5"/>
          </reference>
        </references>
      </pivotArea>
    </format>
    <format dxfId="146">
      <pivotArea dataOnly="0" labelOnly="1" outline="0" fieldPosition="0">
        <references count="14">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2" count="1" selected="0">
            <x v="5"/>
          </reference>
        </references>
      </pivotArea>
    </format>
    <format dxfId="145">
      <pivotArea dataOnly="0" labelOnly="1" outline="0" fieldPosition="0">
        <references count="14">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x v="324"/>
          </reference>
          <reference field="52" count="1" selected="0">
            <x v="5"/>
          </reference>
        </references>
      </pivotArea>
    </format>
    <format dxfId="144">
      <pivotArea dataOnly="0" labelOnly="1" outline="0" fieldPosition="0">
        <references count="14">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5"/>
          </reference>
        </references>
      </pivotArea>
    </format>
    <format dxfId="143">
      <pivotArea dataOnly="0" labelOnly="1" outline="0" fieldPosition="0">
        <references count="14">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6"/>
          </reference>
        </references>
      </pivotArea>
    </format>
    <format dxfId="142">
      <pivotArea dataOnly="0" labelOnly="1" outline="0" fieldPosition="0">
        <references count="14">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6"/>
          </reference>
        </references>
      </pivotArea>
    </format>
    <format dxfId="141">
      <pivotArea dataOnly="0" labelOnly="1" outline="0" fieldPosition="0">
        <references count="14">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selected="0">
            <x v="67"/>
          </reference>
          <reference field="23" count="1">
            <x v="0"/>
          </reference>
          <reference field="52" count="1" selected="0">
            <x v="6"/>
          </reference>
        </references>
      </pivotArea>
    </format>
    <format dxfId="140">
      <pivotArea dataOnly="0" labelOnly="1" outline="0" fieldPosition="0">
        <references count="14">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6"/>
          </reference>
        </references>
      </pivotArea>
    </format>
    <format dxfId="139">
      <pivotArea dataOnly="0" labelOnly="1" outline="0" fieldPosition="0">
        <references count="14">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x v="323"/>
          </reference>
          <reference field="52" count="1" selected="0">
            <x v="7"/>
          </reference>
        </references>
      </pivotArea>
    </format>
    <format dxfId="138">
      <pivotArea dataOnly="0" labelOnly="1" outline="0" fieldPosition="0">
        <references count="14">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7"/>
          </reference>
        </references>
      </pivotArea>
    </format>
    <format dxfId="137">
      <pivotArea dataOnly="0" labelOnly="1" outline="0" fieldPosition="0">
        <references count="14">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7"/>
          </reference>
        </references>
      </pivotArea>
    </format>
    <format dxfId="136">
      <pivotArea dataOnly="0" labelOnly="1" outline="0" fieldPosition="0">
        <references count="14">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7"/>
          </reference>
        </references>
      </pivotArea>
    </format>
    <format dxfId="135">
      <pivotArea dataOnly="0" labelOnly="1" outline="0" fieldPosition="0">
        <references count="14">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2" count="1" selected="0">
            <x v="8"/>
          </reference>
        </references>
      </pivotArea>
    </format>
    <format dxfId="134">
      <pivotArea dataOnly="0" labelOnly="1" outline="0" fieldPosition="0">
        <references count="14">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2" count="1" selected="0">
            <x v="8"/>
          </reference>
        </references>
      </pivotArea>
    </format>
    <format dxfId="133">
      <pivotArea dataOnly="0" labelOnly="1" outline="0" fieldPosition="0">
        <references count="14">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2" count="1" selected="0">
            <x v="8"/>
          </reference>
        </references>
      </pivotArea>
    </format>
    <format dxfId="132">
      <pivotArea dataOnly="0" labelOnly="1" outline="0" fieldPosition="0">
        <references count="14">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4"/>
          </reference>
          <reference field="23" count="1">
            <x v="330"/>
          </reference>
          <reference field="52" count="1" selected="0">
            <x v="8"/>
          </reference>
        </references>
      </pivotArea>
    </format>
    <format dxfId="131">
      <pivotArea dataOnly="0" labelOnly="1" outline="0" fieldPosition="0">
        <references count="14">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2" count="1" selected="0">
            <x v="8"/>
          </reference>
        </references>
      </pivotArea>
    </format>
    <format dxfId="130">
      <pivotArea dataOnly="0" labelOnly="1" outline="0" fieldPosition="0">
        <references count="14">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x v="332"/>
          </reference>
          <reference field="52" count="1" selected="0">
            <x v="8"/>
          </reference>
        </references>
      </pivotArea>
    </format>
    <format dxfId="129">
      <pivotArea dataOnly="0" labelOnly="1" outline="0" fieldPosition="0">
        <references count="14">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2" count="1" selected="0">
            <x v="8"/>
          </reference>
        </references>
      </pivotArea>
    </format>
    <format dxfId="128">
      <pivotArea dataOnly="0" labelOnly="1" outline="0" fieldPosition="0">
        <references count="14">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2" count="1" selected="0">
            <x v="9"/>
          </reference>
        </references>
      </pivotArea>
    </format>
    <format dxfId="127">
      <pivotArea dataOnly="0" labelOnly="1" outline="0" fieldPosition="0">
        <references count="14">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x v="325"/>
          </reference>
          <reference field="52" count="1" selected="0">
            <x v="9"/>
          </reference>
        </references>
      </pivotArea>
    </format>
    <format dxfId="126">
      <pivotArea dataOnly="0" labelOnly="1" outline="0" fieldPosition="0">
        <references count="14">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x v="326"/>
          </reference>
          <reference field="52" count="1" selected="0">
            <x v="10"/>
          </reference>
        </references>
      </pivotArea>
    </format>
    <format dxfId="125">
      <pivotArea dataOnly="0" labelOnly="1" outline="0" fieldPosition="0">
        <references count="15">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0"/>
          </reference>
        </references>
      </pivotArea>
    </format>
    <format dxfId="124">
      <pivotArea dataOnly="0" labelOnly="1" outline="0" fieldPosition="0">
        <references count="15">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2" count="1" selected="0">
            <x v="0"/>
          </reference>
        </references>
      </pivotArea>
    </format>
    <format dxfId="123">
      <pivotArea dataOnly="0" labelOnly="1" outline="0" fieldPosition="0">
        <references count="15">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selected="0">
            <x v="185"/>
          </reference>
          <reference field="24" count="1">
            <x v="0"/>
          </reference>
          <reference field="52" count="1" selected="0">
            <x v="0"/>
          </reference>
        </references>
      </pivotArea>
    </format>
    <format dxfId="122">
      <pivotArea dataOnly="0" labelOnly="1" outline="0" fieldPosition="0">
        <references count="15">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selected="0">
            <x v="174"/>
          </reference>
          <reference field="24" count="1">
            <x v="0"/>
          </reference>
          <reference field="52" count="1" selected="0">
            <x v="0"/>
          </reference>
        </references>
      </pivotArea>
    </format>
    <format dxfId="121">
      <pivotArea dataOnly="0" labelOnly="1" outline="0" fieldPosition="0">
        <references count="15">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0"/>
          </reference>
        </references>
      </pivotArea>
    </format>
    <format dxfId="120">
      <pivotArea dataOnly="0" labelOnly="1" outline="0" fieldPosition="0">
        <references count="15">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1"/>
          </reference>
        </references>
      </pivotArea>
    </format>
    <format dxfId="119">
      <pivotArea dataOnly="0" labelOnly="1" outline="0" fieldPosition="0">
        <references count="15">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1"/>
          </reference>
        </references>
      </pivotArea>
    </format>
    <format dxfId="118">
      <pivotArea dataOnly="0" labelOnly="1" outline="0" fieldPosition="0">
        <references count="15">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selected="0">
            <x v="256"/>
          </reference>
          <reference field="24" count="1">
            <x v="0"/>
          </reference>
          <reference field="52" count="1" selected="0">
            <x v="1"/>
          </reference>
        </references>
      </pivotArea>
    </format>
    <format dxfId="117">
      <pivotArea dataOnly="0" labelOnly="1" outline="0" fieldPosition="0">
        <references count="15">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2" count="1" selected="0">
            <x v="1"/>
          </reference>
        </references>
      </pivotArea>
    </format>
    <format dxfId="116">
      <pivotArea dataOnly="0" labelOnly="1" outline="0" fieldPosition="0">
        <references count="15">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2" count="1" selected="0">
            <x v="1"/>
          </reference>
        </references>
      </pivotArea>
    </format>
    <format dxfId="115">
      <pivotArea dataOnly="0" labelOnly="1" outline="0" fieldPosition="0">
        <references count="15">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selected="0">
            <x v="174"/>
          </reference>
          <reference field="24" count="1">
            <x v="0"/>
          </reference>
          <reference field="52" count="1" selected="0">
            <x v="2"/>
          </reference>
        </references>
      </pivotArea>
    </format>
    <format dxfId="114">
      <pivotArea dataOnly="0" labelOnly="1" outline="0" fieldPosition="0">
        <references count="15">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2"/>
          </reference>
        </references>
      </pivotArea>
    </format>
    <format dxfId="113">
      <pivotArea dataOnly="0" labelOnly="1" outline="0" fieldPosition="0">
        <references count="15">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2" count="1" selected="0">
            <x v="2"/>
          </reference>
        </references>
      </pivotArea>
    </format>
    <format dxfId="112">
      <pivotArea dataOnly="0" labelOnly="1" outline="0" fieldPosition="0">
        <references count="15">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54"/>
          </reference>
          <reference field="23" count="1" selected="0">
            <x v="330"/>
          </reference>
          <reference field="24" count="1">
            <x v="0"/>
          </reference>
          <reference field="52" count="1" selected="0">
            <x v="2"/>
          </reference>
        </references>
      </pivotArea>
    </format>
    <format dxfId="111">
      <pivotArea dataOnly="0" labelOnly="1" outline="0" fieldPosition="0">
        <references count="15">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2"/>
          </reference>
        </references>
      </pivotArea>
    </format>
    <format dxfId="110">
      <pivotArea dataOnly="0" labelOnly="1" outline="0" fieldPosition="0">
        <references count="15">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3"/>
          </reference>
        </references>
      </pivotArea>
    </format>
    <format dxfId="109">
      <pivotArea dataOnly="0" labelOnly="1" outline="0" fieldPosition="0">
        <references count="15">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selected="0">
            <x v="243"/>
          </reference>
          <reference field="24" count="1">
            <x v="0"/>
          </reference>
          <reference field="52" count="1" selected="0">
            <x v="3"/>
          </reference>
        </references>
      </pivotArea>
    </format>
    <format dxfId="108">
      <pivotArea dataOnly="0" labelOnly="1" outline="0" fieldPosition="0">
        <references count="15">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2" count="1" selected="0">
            <x v="3"/>
          </reference>
        </references>
      </pivotArea>
    </format>
    <format dxfId="107">
      <pivotArea dataOnly="0" labelOnly="1" outline="0" fieldPosition="0">
        <references count="15">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3"/>
          </reference>
        </references>
      </pivotArea>
    </format>
    <format dxfId="106">
      <pivotArea dataOnly="0" labelOnly="1" outline="0" fieldPosition="0">
        <references count="15">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selected="0">
            <x v="329"/>
          </reference>
          <reference field="24" count="1">
            <x v="0"/>
          </reference>
          <reference field="52" count="1" selected="0">
            <x v="4"/>
          </reference>
        </references>
      </pivotArea>
    </format>
    <format dxfId="105">
      <pivotArea dataOnly="0" labelOnly="1" outline="0" fieldPosition="0">
        <references count="15">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4"/>
          </reference>
        </references>
      </pivotArea>
    </format>
    <format dxfId="104">
      <pivotArea dataOnly="0" labelOnly="1" outline="0" fieldPosition="0">
        <references count="15">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selected="0">
            <x v="329"/>
          </reference>
          <reference field="24" count="1">
            <x v="0"/>
          </reference>
          <reference field="52" count="1" selected="0">
            <x v="4"/>
          </reference>
        </references>
      </pivotArea>
    </format>
    <format dxfId="103">
      <pivotArea dataOnly="0" labelOnly="1" outline="0" fieldPosition="0">
        <references count="15">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4"/>
          </reference>
        </references>
      </pivotArea>
    </format>
    <format dxfId="102">
      <pivotArea dataOnly="0" labelOnly="1" outline="0" fieldPosition="0">
        <references count="15">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selected="0">
            <x v="274"/>
          </reference>
          <reference field="24" count="1">
            <x v="0"/>
          </reference>
          <reference field="52" count="1" selected="0">
            <x v="4"/>
          </reference>
        </references>
      </pivotArea>
    </format>
    <format dxfId="101">
      <pivotArea dataOnly="0" labelOnly="1" outline="0" fieldPosition="0">
        <references count="15">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38"/>
          </reference>
          <reference field="23" count="1" selected="0">
            <x v="223"/>
          </reference>
          <reference field="24" count="1">
            <x v="0"/>
          </reference>
          <reference field="52" count="1" selected="0">
            <x v="5"/>
          </reference>
        </references>
      </pivotArea>
    </format>
    <format dxfId="100">
      <pivotArea dataOnly="0" labelOnly="1" outline="0" fieldPosition="0">
        <references count="15">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2" count="1" selected="0">
            <x v="5"/>
          </reference>
        </references>
      </pivotArea>
    </format>
    <format dxfId="99">
      <pivotArea dataOnly="0" labelOnly="1" outline="0" fieldPosition="0">
        <references count="15">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selected="0">
            <x v="324"/>
          </reference>
          <reference field="24" count="1">
            <x v="0"/>
          </reference>
          <reference field="52" count="1" selected="0">
            <x v="5"/>
          </reference>
        </references>
      </pivotArea>
    </format>
    <format dxfId="98">
      <pivotArea dataOnly="0" labelOnly="1" outline="0" fieldPosition="0">
        <references count="15">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5"/>
          </reference>
        </references>
      </pivotArea>
    </format>
    <format dxfId="97">
      <pivotArea dataOnly="0" labelOnly="1" outline="0" fieldPosition="0">
        <references count="15">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6"/>
          </reference>
        </references>
      </pivotArea>
    </format>
    <format dxfId="96">
      <pivotArea dataOnly="0" labelOnly="1" outline="0" fieldPosition="0">
        <references count="15">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6"/>
          </reference>
        </references>
      </pivotArea>
    </format>
    <format dxfId="95">
      <pivotArea dataOnly="0" labelOnly="1" outline="0" fieldPosition="0">
        <references count="15">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selected="0">
            <x v="67"/>
          </reference>
          <reference field="23" count="1" selected="0">
            <x v="0"/>
          </reference>
          <reference field="24" count="1">
            <x v="64"/>
          </reference>
          <reference field="52" count="1" selected="0">
            <x v="6"/>
          </reference>
        </references>
      </pivotArea>
    </format>
    <format dxfId="94">
      <pivotArea dataOnly="0" labelOnly="1" outline="0" fieldPosition="0">
        <references count="15">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6"/>
          </reference>
        </references>
      </pivotArea>
    </format>
    <format dxfId="93">
      <pivotArea dataOnly="0" labelOnly="1" outline="0" fieldPosition="0">
        <references count="15">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selected="0">
            <x v="323"/>
          </reference>
          <reference field="24" count="1">
            <x v="0"/>
          </reference>
          <reference field="52" count="1" selected="0">
            <x v="7"/>
          </reference>
        </references>
      </pivotArea>
    </format>
    <format dxfId="92">
      <pivotArea dataOnly="0" labelOnly="1" outline="0" fieldPosition="0">
        <references count="15">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7"/>
          </reference>
        </references>
      </pivotArea>
    </format>
    <format dxfId="91">
      <pivotArea dataOnly="0" labelOnly="1" outline="0" fieldPosition="0">
        <references count="15">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7"/>
          </reference>
        </references>
      </pivotArea>
    </format>
    <format dxfId="90">
      <pivotArea dataOnly="0" labelOnly="1" outline="0" fieldPosition="0">
        <references count="15">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7"/>
          </reference>
        </references>
      </pivotArea>
    </format>
    <format dxfId="89">
      <pivotArea dataOnly="0" labelOnly="1" outline="0" fieldPosition="0">
        <references count="15">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2" count="1" selected="0">
            <x v="8"/>
          </reference>
        </references>
      </pivotArea>
    </format>
    <format dxfId="88">
      <pivotArea dataOnly="0" labelOnly="1" outline="0" fieldPosition="0">
        <references count="15">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8"/>
          </reference>
          <reference field="52" count="1" selected="0">
            <x v="8"/>
          </reference>
        </references>
      </pivotArea>
    </format>
    <format dxfId="87">
      <pivotArea dataOnly="0" labelOnly="1" outline="0" fieldPosition="0">
        <references count="15">
          <reference field="0" count="1" selected="0">
            <x v="38"/>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1"/>
          </reference>
          <reference field="52" count="1" selected="0">
            <x v="8"/>
          </reference>
        </references>
      </pivotArea>
    </format>
    <format dxfId="86">
      <pivotArea dataOnly="0" labelOnly="1" outline="0" fieldPosition="0">
        <references count="15">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2" count="1" selected="0">
            <x v="8"/>
          </reference>
        </references>
      </pivotArea>
    </format>
    <format dxfId="85">
      <pivotArea dataOnly="0" labelOnly="1" outline="0" fieldPosition="0">
        <references count="15">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4"/>
          </reference>
          <reference field="23" count="1" selected="0">
            <x v="330"/>
          </reference>
          <reference field="24" count="1">
            <x v="0"/>
          </reference>
          <reference field="52" count="1" selected="0">
            <x v="8"/>
          </reference>
        </references>
      </pivotArea>
    </format>
    <format dxfId="84">
      <pivotArea dataOnly="0" labelOnly="1" outline="0" fieldPosition="0">
        <references count="15">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2" count="1" selected="0">
            <x v="8"/>
          </reference>
        </references>
      </pivotArea>
    </format>
    <format dxfId="83">
      <pivotArea dataOnly="0" labelOnly="1" outline="0" fieldPosition="0">
        <references count="15">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selected="0">
            <x v="332"/>
          </reference>
          <reference field="24" count="1">
            <x v="0"/>
          </reference>
          <reference field="52" count="1" selected="0">
            <x v="8"/>
          </reference>
        </references>
      </pivotArea>
    </format>
    <format dxfId="82">
      <pivotArea dataOnly="0" labelOnly="1" outline="0" fieldPosition="0">
        <references count="15">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2" count="1" selected="0">
            <x v="8"/>
          </reference>
        </references>
      </pivotArea>
    </format>
    <format dxfId="81">
      <pivotArea dataOnly="0" labelOnly="1" outline="0" fieldPosition="0">
        <references count="15">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5"/>
          </reference>
          <reference field="52" count="1" selected="0">
            <x v="9"/>
          </reference>
        </references>
      </pivotArea>
    </format>
    <format dxfId="80">
      <pivotArea dataOnly="0" labelOnly="1" outline="0" fieldPosition="0">
        <references count="15">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selected="0">
            <x v="325"/>
          </reference>
          <reference field="24" count="1">
            <x v="0"/>
          </reference>
          <reference field="52" count="1" selected="0">
            <x v="9"/>
          </reference>
        </references>
      </pivotArea>
    </format>
    <format dxfId="79">
      <pivotArea dataOnly="0" labelOnly="1" outline="0" fieldPosition="0">
        <references count="15">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selected="0">
            <x v="326"/>
          </reference>
          <reference field="24" count="1">
            <x v="0"/>
          </reference>
          <reference field="52" count="1" selected="0">
            <x v="10"/>
          </reference>
        </references>
      </pivotArea>
    </format>
  </formats>
  <pivotTableStyleInfo showRowHeaders="1" showColHeaders="1" showRowStripes="0" showColStripes="0" showLastColumn="1"/>
</pivotTableDefinition>
</file>

<file path=xl/tables/table1.xml><?xml version="1.0" encoding="utf-8"?>
<table xmlns="http://schemas.openxmlformats.org/spreadsheetml/2006/main" id="1" name="LTM_List" displayName="LTM_List" ref="A2:I12" totalsRowShown="0" headerRowDxfId="19782" dataDxfId="19780" headerRowBorderDxfId="19781" tableBorderDxfId="19779" totalsRowBorderDxfId="19778">
  <autoFilter ref="A2:I12"/>
  <sortState ref="A3:I12">
    <sortCondition descending="1" ref="F3:F12"/>
  </sortState>
  <tableColumns count="9">
    <tableColumn id="1" name="LTM" dataDxfId="19777"/>
    <tableColumn id="2" name="LTM Name" dataDxfId="19776"/>
    <tableColumn id="3" name="LTM Status" dataDxfId="19775"/>
    <tableColumn id="8" name="LTM Grade " dataDxfId="19774"/>
    <tableColumn id="9" name="Further Relevant Information" dataDxfId="19773"/>
    <tableColumn id="4" name="LTM Rate" dataDxfId="19772"/>
    <tableColumn id="10" name="LTM Rate Effective From" dataDxfId="19771"/>
    <tableColumn id="5" name="Additional Information" dataDxfId="19770"/>
    <tableColumn id="6" name="Counsel SF %" dataDxfId="19769"/>
  </tableColumns>
  <tableStyleInfo showFirstColumn="0" showLastColumn="0" showRowStripes="1" showColumnStripes="0"/>
</table>
</file>

<file path=xl/tables/table2.xml><?xml version="1.0" encoding="utf-8"?>
<table xmlns="http://schemas.openxmlformats.org/spreadsheetml/2006/main" id="2" name="Funding_List" displayName="Funding_List" ref="A3:H15" totalsRowShown="0" headerRowDxfId="19768" dataDxfId="19767" tableBorderDxfId="19766">
  <autoFilter ref="A3:H15"/>
  <tableColumns count="8">
    <tableColumn id="1" name="Part_ID" dataDxfId="19765"/>
    <tableColumn id="2" name="Description" dataDxfId="19764"/>
    <tableColumn id="3" name="SF" dataDxfId="19763"/>
    <tableColumn id="4" name="VAT %" dataDxfId="19762"/>
    <tableColumn id="7" name="Column1" dataDxfId="19761"/>
    <tableColumn id="5" name="Profit Costs incurred" dataDxfId="19760"/>
    <tableColumn id="8" name="Indemnity Principle Limit " dataDxfId="19759"/>
    <tableColumn id="6" name="Recoverable % of incurred profit costs" dataDxfId="19758">
      <calculatedColumnFormula>IF(AND(G4&gt;0, G4&lt;F4),1-((F4-G4)/F4),1)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Budget_List" displayName="Budget_List" ref="A3:J21" totalsRowShown="0" headerRowDxfId="19607" dataDxfId="19605" headerRowBorderDxfId="19606" tableBorderDxfId="19604" totalsRowBorderDxfId="19603" headerRowCellStyle="Normal 11">
  <autoFilter ref="A3:J21"/>
  <tableColumns count="10">
    <tableColumn id="1" name="Precedent H Phase Name" dataDxfId="19602" dataCellStyle="Normal 11"/>
    <tableColumn id="2" name="J-Code Phase/Task" dataDxfId="19601" dataCellStyle="Normal 12 3"/>
    <tableColumn id="3" name="Disbs (£)" dataDxfId="19600" dataCellStyle="Normal 11"/>
    <tableColumn id="4" name="Time costs (£)" dataDxfId="19599" dataCellStyle="Normal 11"/>
    <tableColumn id="5" name="Total Pre-Budget" dataDxfId="19598" dataCellStyle="Normal 11">
      <calculatedColumnFormula>C4+D4</calculatedColumnFormula>
    </tableColumn>
    <tableColumn id="6" name="Disbs (£)2" dataDxfId="19597" dataCellStyle="Normal 11"/>
    <tableColumn id="7" name="Time costs (£)2" dataDxfId="19596" dataCellStyle="Normal 11"/>
    <tableColumn id="8" name="Total Budgeted" dataDxfId="19595" dataCellStyle="Normal 11">
      <calculatedColumnFormula>F4+G4</calculatedColumnFormula>
    </tableColumn>
    <tableColumn id="9" name="Total (£)" dataDxfId="19594" dataCellStyle="Normal 11">
      <calculatedColumnFormula>E4+H4</calculatedColumnFormula>
    </tableColumn>
    <tableColumn id="10" name="Column1" dataDxfId="19593" dataCellStyle="Normal 11"/>
  </tableColumns>
  <tableStyleInfo name="TableStyleMedium2" showFirstColumn="0" showLastColumn="0" showRowStripes="1" showColumnStripes="0"/>
</table>
</file>

<file path=xl/tables/table4.xml><?xml version="1.0" encoding="utf-8"?>
<table xmlns="http://schemas.openxmlformats.org/spreadsheetml/2006/main" id="6" name="VATONSACOSTS" displayName="VATONSACOSTS" ref="A2:N10" totalsRowShown="0" headerRowDxfId="18925" dataDxfId="18924" tableBorderDxfId="18923">
  <autoFilter ref="A2:N10"/>
  <tableColumns count="14">
    <tableColumn id="1" name="Part_ID" dataDxfId="18922"/>
    <tableColumn id="2" name="Date" dataDxfId="18921"/>
    <tableColumn id="3" name="Hearing Description" dataDxfId="18920"/>
    <tableColumn id="4" name="Csl" dataDxfId="18919"/>
    <tableColumn id="5" name="PC Allowed" dataDxfId="18918"/>
    <tableColumn id="6" name="Counsel Fees Allowed" dataDxfId="18917"/>
    <tableColumn id="7" name="Disbs Allowed" dataDxfId="18916"/>
    <tableColumn id="8" name="Sol SF %" dataDxfId="18915"/>
    <tableColumn id="9" name="Counsel SF %" dataDxfId="18914"/>
    <tableColumn id="10" name="Sol SF" dataDxfId="18913"/>
    <tableColumn id="11" name="Counsel SF" dataDxfId="18912"/>
    <tableColumn id="12" name="VAT %" dataDxfId="18911"/>
    <tableColumn id="13" name="VAT on Sol SF" dataDxfId="18910"/>
    <tableColumn id="14" name="VAT on Csl SF" dataDxfId="18909"/>
  </tableColumns>
  <tableStyleInfo name="TableStyleMedium2" showFirstColumn="0" showLastColumn="0" showRowStripes="1" showColumnStripes="0"/>
</table>
</file>

<file path=xl/tables/table5.xml><?xml version="1.0" encoding="utf-8"?>
<table xmlns="http://schemas.openxmlformats.org/spreadsheetml/2006/main" id="4" name="BillDetail_List" displayName="BillDetail_List" ref="A3:BB50" totalsRowShown="0" headerRowDxfId="18908" dataDxfId="18906" headerRowBorderDxfId="18907" tableBorderDxfId="18905" totalsRowBorderDxfId="18904">
  <autoFilter ref="A3:BB50"/>
  <sortState ref="A4:BA50">
    <sortCondition ref="A4:A50"/>
  </sortState>
  <tableColumns count="54">
    <tableColumn id="2" name="Item No" dataDxfId="18903" dataCellStyle="Normal 2 5 7"/>
    <tableColumn id="1" name="Entry_No" dataDxfId="18902" dataCellStyle="Normal 2 5 7"/>
    <tableColumn id="3" name="Part ID" dataDxfId="18901"/>
    <tableColumn id="4" name="Part Name" dataDxfId="18900">
      <calculatedColumnFormula>VLOOKUP(BillDetail_List[Part ID],FundingList,2,FALSE)</calculatedColumnFormula>
    </tableColumn>
    <tableColumn id="5" name="Date" dataDxfId="18899"/>
    <tableColumn id="6" name="Phase Name" dataDxfId="18898" dataCellStyle="Normal 2 5 7">
      <calculatedColumnFormula>VLOOKUP(BillDetail_List[Task Code],JCodeList,5,FALSE)</calculatedColumnFormula>
    </tableColumn>
    <tableColumn id="7" name="Task Name" dataDxfId="18897">
      <calculatedColumnFormula>VLOOKUP(BillDetail_List[Task Code],JCodeList,2,FALSE)</calculatedColumnFormula>
    </tableColumn>
    <tableColumn id="8" name="Activity Name" dataDxfId="18896">
      <calculatedColumnFormula>VLOOKUP(BillDetail_List[Activity Code],ActivityCodeList,2,FALSE)</calculatedColumnFormula>
    </tableColumn>
    <tableColumn id="9" name="Expense Name" dataDxfId="18895">
      <calculatedColumnFormula>IF(ISBLANK(BillDetail_List[Expense Code]),"",VLOOKUP(BillDetail_List[Expense Code],ExpenseCodeList,2,FALSE))</calculatedColumnFormula>
    </tableColumn>
    <tableColumn id="10" name="Pre, Post or Non Budget" dataDxfId="18894"/>
    <tableColumn id="57" name="Prec-H Budget Phase" dataDxfId="18893"/>
    <tableColumn id="13" name="Description of work" dataDxfId="18892"/>
    <tableColumn id="14" name="External Party Name" dataDxfId="18891"/>
    <tableColumn id="12" name="Paying Party" dataDxfId="18890"/>
    <tableColumn id="11" name="Receiving Party" dataDxfId="18889"/>
    <tableColumn id="15" name="LTM" dataDxfId="18888"/>
    <tableColumn id="16" name="LTM Status" dataDxfId="18887">
      <calculatedColumnFormula>VLOOKUP(BillDetail_List[LTM],LTMList,3,FALSE)</calculatedColumnFormula>
    </tableColumn>
    <tableColumn id="17" name="LTM Grade" dataDxfId="18886">
      <calculatedColumnFormula>VLOOKUP(BillDetail_List[LTM],LTMList,4,FALSE)</calculatedColumnFormula>
    </tableColumn>
    <tableColumn id="18" name="Estimated (&quot;E&quot;)" dataDxfId="18885"/>
    <tableColumn id="19" name="Entry_Alloc%" dataDxfId="18884" dataCellStyle="Percent"/>
    <tableColumn id="20" name="Time" dataDxfId="4"/>
    <tableColumn id="21" name="LTM Rate" dataDxfId="18883">
      <calculatedColumnFormula>IF(ISNA(VLOOKUP(BillDetail_List[LTM],LTM_List[],6,FALSE)) = TRUE,0,VLOOKUP(BillDetail_List[LTM],LTM_List[],6,FALSE))</calculatedColumnFormula>
    </tableColumn>
    <tableColumn id="23" name="Funding PerCent Allowed" dataDxfId="18882">
      <calculatedColumnFormula>VLOOKUP(BillDetail_List[Part ID],FundingList,8,FALSE)</calculatedColumnFormula>
    </tableColumn>
    <tableColumn id="24" name="PC" dataDxfId="18881">
      <calculatedColumnFormula>BillDetail_List[Base PC]</calculatedColumnFormula>
    </tableColumn>
    <tableColumn id="25" name="Disb Total" dataDxfId="18880">
      <calculatedColumnFormula>BillDetail_List[Counsel''s Base Fees]+BillDetail_List[Other Disbs]+BillDetail_List[ATE Premium]</calculatedColumnFormula>
    </tableColumn>
    <tableColumn id="26" name="SF%" dataDxfId="18879">
      <calculatedColumnFormula>IF(CounselBaseFees=0,VLOOKUP(BillDetail_List[Part ID],FundingList,3,FALSE),VLOOKUP(BillDetail_List[LTM],LTMList,9,FALSE))</calculatedColumnFormula>
    </tableColumn>
    <tableColumn id="27" name="VAT Rate" dataDxfId="18878">
      <calculatedColumnFormula>VLOOKUP(BillDetail_List[Part ID],FundingList,4,FALSE)</calculatedColumnFormula>
    </tableColumn>
    <tableColumn id="28" name="VAT Amount" dataDxfId="18877">
      <calculatedColumnFormula>BillDetail_List[Total VAT]</calculatedColumnFormula>
    </tableColumn>
    <tableColumn id="29" name="Phase Code" dataDxfId="18876">
      <calculatedColumnFormula>VLOOKUP(BillDetail_List[Task Code],JCodeList,4,FALSE)</calculatedColumnFormula>
    </tableColumn>
    <tableColumn id="30" name="Task Code" dataDxfId="18875"/>
    <tableColumn id="31" name="Activity Code" dataDxfId="18874"/>
    <tableColumn id="32" name="Alt Activity Sort Seq" dataDxfId="18873">
      <calculatedColumnFormula>VLOOKUP(BillDetail_List[Activity Code],ActivityCodeList,5,FALSE)</calculatedColumnFormula>
    </tableColumn>
    <tableColumn id="33" name="Expense Code" dataDxfId="18872"/>
    <tableColumn id="35" name="Base PC" dataDxfId="18871">
      <calculatedColumnFormula>IF(BillDetail_List[Entry_Alloc%]=0,(BillDetail_List[Time]*BillDetail_List[LTM Rate])*BillDetail_List[[#This Row],[Funding PerCent Allowed]],(BillDetail_List[Time]*BillDetail_List[LTM Rate])*BillDetail_List[[#This Row],[Funding PerCent Allowed]]*BillDetail_List[Entry_Alloc%])</calculatedColumnFormula>
    </tableColumn>
    <tableColumn id="36" name="VAT on Base PC" dataDxfId="18870">
      <calculatedColumnFormula>BillDetail_List[Base PC]*BillDetail_List[VAT Rate]</calculatedColumnFormula>
    </tableColumn>
    <tableColumn id="37" name="SF on Base PC" dataDxfId="18869">
      <calculatedColumnFormula>BillDetail_List[Base PC]*BillDetail_List[SF%]</calculatedColumnFormula>
    </tableColumn>
    <tableColumn id="38" name="VAT on SF on Base PC" dataDxfId="18868">
      <calculatedColumnFormula>BillDetail_List[SF on Base PC]*BillDetail_List[VAT Rate]</calculatedColumnFormula>
    </tableColumn>
    <tableColumn id="39" name="Total Profit Costs (inc SF and VAT)" dataDxfId="18867">
      <calculatedColumnFormula>SUM(BillDetail_List[[#This Row],[Base PC]:[VAT on SF on Base PC]])</calculatedColumnFormula>
    </tableColumn>
    <tableColumn id="40" name="Counsel's Base Fees" dataDxfId="3"/>
    <tableColumn id="41" name="VAT on Base Counsel Fees" dataDxfId="18866">
      <calculatedColumnFormula>BillDetail_List[Counsel''s Base Fees]*BillDetail_List[VAT Rate]</calculatedColumnFormula>
    </tableColumn>
    <tableColumn id="42" name="Counsel's SF" dataDxfId="18865">
      <calculatedColumnFormula>BillDetail_List[Counsel''s Base Fees]*BillDetail_List[SF%]</calculatedColumnFormula>
    </tableColumn>
    <tableColumn id="43" name="VAT on Counsel's SF" dataDxfId="18864">
      <calculatedColumnFormula>BillDetail_List[Counsel''s SF]*BillDetail_List[VAT Rate]</calculatedColumnFormula>
    </tableColumn>
    <tableColumn id="44" name="Total Counsel Fees (inc SF and VAT)" dataDxfId="18863">
      <calculatedColumnFormula>SUM(BillDetail_List[[#This Row],[Counsel''s Base Fees]:[VAT on Counsel''s SF]])</calculatedColumnFormula>
    </tableColumn>
    <tableColumn id="45" name="Other Disbs" dataDxfId="2"/>
    <tableColumn id="46" name="VAT On Other Disbs" dataDxfId="1"/>
    <tableColumn id="47" name="Total Other Disbs (inc VAT)" dataDxfId="18862">
      <calculatedColumnFormula>SUM(BillDetail_List[[#This Row],[Other Disbs]:[VAT On Other Disbs]])</calculatedColumnFormula>
    </tableColumn>
    <tableColumn id="48" name="ATE Premium" dataDxfId="0"/>
    <tableColumn id="49" name="Total Base Costs" dataDxfId="18861">
      <calculatedColumnFormula>BillDetail_List[Other Disbs]+BillDetail_List[Counsel''s Base Fees]+BillDetail_List[Base PC]</calculatedColumnFormula>
    </tableColumn>
    <tableColumn id="50" name="Total VAT" dataDxfId="18860">
      <calculatedColumnFormula>BillDetail_List[VAT On Other Disbs]+BillDetail_List[VAT on Counsel''s SF]+BillDetail_List[VAT on Base Counsel Fees]+BillDetail_List[VAT on SF on Base PC]+BillDetail_List[VAT on Base PC]</calculatedColumnFormula>
    </tableColumn>
    <tableColumn id="51" name="Total PC" dataDxfId="18859">
      <calculatedColumnFormula>BillDetail_List[Base PC]+BillDetail_List[SF on Base PC]</calculatedColumnFormula>
    </tableColumn>
    <tableColumn id="52" name="Total Disbs" dataDxfId="18858">
      <calculatedColumnFormula>BillDetail_List[ATE Premium]+BillDetail_List[Other Disbs]+BillDetail_List[Counsel''s SF]+BillDetail_List[Counsel''s Base Fees]</calculatedColumnFormula>
    </tableColumn>
    <tableColumn id="53" name="Total Costs" dataDxfId="18857">
      <calculatedColumnFormula>SUM(BillDetail_List[[#This Row],[Total VAT]:[Total Disbs]])</calculatedColumnFormula>
    </tableColumn>
    <tableColumn id="22" name="Phase Sort No" dataDxfId="18856">
      <calculatedColumnFormula>VLOOKUP(BillDetail_List[[#This Row],[Phase Code]],phasenos,4,FALSE)</calculatedColumnFormula>
    </tableColumn>
    <tableColumn id="34" name="Task Sort No" dataDxfId="18855">
      <calculatedColumnFormula>VLOOKUP(BillDetail_List[[#This Row],[Task Code]],tasknos,6,FALSE)</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Exp_Codes" displayName="Exp_Codes" ref="A1:E49" totalsRowShown="0" headerRowDxfId="78" dataDxfId="76" headerRowBorderDxfId="77" tableBorderDxfId="75" totalsRowBorderDxfId="74">
  <autoFilter ref="A1:E49"/>
  <tableColumns count="5">
    <tableColumn id="1" name="Expense Code" dataDxfId="73"/>
    <tableColumn id="2" name="Expense Name" dataDxfId="72"/>
    <tableColumn id="3" name="Expense Description" dataDxfId="71"/>
    <tableColumn id="4" name="Previous Code" dataDxfId="70"/>
    <tableColumn id="5" name="Alt Sort Sequence" dataDxfId="6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7"/>
  <sheetViews>
    <sheetView zoomScaleNormal="100" workbookViewId="0">
      <selection activeCell="A9" sqref="A9"/>
    </sheetView>
  </sheetViews>
  <sheetFormatPr defaultColWidth="9.1796875" defaultRowHeight="18.5" x14ac:dyDescent="0.45"/>
  <cols>
    <col min="1" max="1" width="94" style="261" customWidth="1"/>
    <col min="2" max="2" width="19.1796875" style="251" customWidth="1"/>
    <col min="3" max="5" width="9.1796875" style="252"/>
    <col min="6" max="6" width="22" style="252" customWidth="1"/>
    <col min="7" max="16384" width="9.1796875" style="252"/>
  </cols>
  <sheetData>
    <row r="1" spans="1:12" x14ac:dyDescent="0.45">
      <c r="A1" s="250"/>
      <c r="C1" s="385"/>
      <c r="D1" s="385"/>
      <c r="E1" s="385"/>
      <c r="F1" s="385"/>
      <c r="G1" s="385"/>
      <c r="H1" s="385"/>
      <c r="I1" s="385"/>
      <c r="J1" s="385"/>
      <c r="K1" s="385"/>
      <c r="L1" s="385"/>
    </row>
    <row r="2" spans="1:12" x14ac:dyDescent="0.45">
      <c r="A2" s="253" t="s">
        <v>36</v>
      </c>
      <c r="C2" s="385"/>
      <c r="D2" s="385"/>
      <c r="E2" s="385"/>
      <c r="F2" s="385"/>
      <c r="G2" s="385"/>
      <c r="H2" s="385"/>
      <c r="I2" s="385"/>
      <c r="J2" s="385"/>
      <c r="K2" s="385"/>
      <c r="L2" s="385"/>
    </row>
    <row r="3" spans="1:12" x14ac:dyDescent="0.45">
      <c r="A3" s="254" t="s">
        <v>35</v>
      </c>
    </row>
    <row r="4" spans="1:12" x14ac:dyDescent="0.45">
      <c r="A4" s="255" t="s">
        <v>571</v>
      </c>
      <c r="B4" s="256">
        <v>12345689</v>
      </c>
    </row>
    <row r="5" spans="1:12" x14ac:dyDescent="0.45">
      <c r="A5" s="254"/>
    </row>
    <row r="6" spans="1:12" x14ac:dyDescent="0.45">
      <c r="A6" s="257" t="s">
        <v>45</v>
      </c>
    </row>
    <row r="7" spans="1:12" x14ac:dyDescent="0.45">
      <c r="A7" s="257"/>
    </row>
    <row r="8" spans="1:12" x14ac:dyDescent="0.45">
      <c r="A8" s="258" t="s">
        <v>196</v>
      </c>
      <c r="B8" s="253" t="s">
        <v>46</v>
      </c>
    </row>
    <row r="10" spans="1:12" x14ac:dyDescent="0.45">
      <c r="A10" s="258" t="s">
        <v>47</v>
      </c>
    </row>
    <row r="11" spans="1:12" x14ac:dyDescent="0.45">
      <c r="A11" s="259"/>
    </row>
    <row r="12" spans="1:12" x14ac:dyDescent="0.45">
      <c r="A12" s="258" t="s">
        <v>212</v>
      </c>
      <c r="B12" s="253" t="s">
        <v>48</v>
      </c>
    </row>
    <row r="14" spans="1:12" x14ac:dyDescent="0.45">
      <c r="A14" s="258"/>
    </row>
    <row r="15" spans="1:12" x14ac:dyDescent="0.45">
      <c r="A15" s="259"/>
    </row>
    <row r="17" spans="1:1" ht="37" x14ac:dyDescent="0.45">
      <c r="A17" s="260" t="s">
        <v>712</v>
      </c>
    </row>
  </sheetData>
  <mergeCells count="1">
    <mergeCell ref="C1:L2"/>
  </mergeCells>
  <phoneticPr fontId="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0"/>
  <sheetViews>
    <sheetView topLeftCell="B53" zoomScale="90" zoomScaleNormal="90" workbookViewId="0">
      <selection sqref="A1:J1"/>
    </sheetView>
  </sheetViews>
  <sheetFormatPr defaultColWidth="8.7265625" defaultRowHeight="15.5" x14ac:dyDescent="0.25"/>
  <cols>
    <col min="1" max="1" width="19" style="126" hidden="1" customWidth="1"/>
    <col min="2" max="2" width="24.26953125" style="126" customWidth="1"/>
    <col min="3" max="3" width="23.54296875" style="126" customWidth="1"/>
    <col min="4" max="4" width="36.7265625" style="126" customWidth="1"/>
    <col min="5" max="5" width="27" style="126" customWidth="1"/>
    <col min="6" max="6" width="12.7265625" style="105" customWidth="1"/>
    <col min="7" max="7" width="7.54296875" style="105" customWidth="1"/>
    <col min="8" max="8" width="7.26953125" style="105" customWidth="1"/>
    <col min="9" max="9" width="10.1796875" style="105" customWidth="1"/>
    <col min="10" max="10" width="13.1796875" style="105" customWidth="1"/>
    <col min="11" max="11" width="12.54296875" style="126" customWidth="1"/>
    <col min="12" max="12" width="17.453125" style="126" customWidth="1"/>
    <col min="13" max="13" width="20.1796875" style="126" bestFit="1" customWidth="1"/>
    <col min="14" max="14" width="9.453125" style="126" bestFit="1" customWidth="1"/>
    <col min="15" max="15" width="15.7265625" style="126" bestFit="1" customWidth="1"/>
    <col min="16" max="16" width="5.1796875" style="126" customWidth="1"/>
    <col min="17" max="17" width="11.7265625" style="126" bestFit="1" customWidth="1"/>
    <col min="18" max="16384" width="8.7265625" style="126"/>
  </cols>
  <sheetData>
    <row r="1" spans="1:12" ht="35.15" customHeight="1" x14ac:dyDescent="0.25">
      <c r="A1" s="402" t="s">
        <v>717</v>
      </c>
      <c r="B1" s="403"/>
      <c r="C1" s="403"/>
      <c r="D1" s="403"/>
      <c r="E1" s="403"/>
      <c r="F1" s="403"/>
      <c r="G1" s="403"/>
      <c r="H1" s="403"/>
      <c r="I1" s="403"/>
      <c r="J1" s="404"/>
    </row>
    <row r="2" spans="1:12" ht="46.5" hidden="1" x14ac:dyDescent="0.25">
      <c r="A2" s="280"/>
      <c r="B2" s="281" t="s">
        <v>640</v>
      </c>
      <c r="C2" s="280"/>
      <c r="D2" s="280"/>
      <c r="E2" s="280"/>
      <c r="F2" s="282"/>
      <c r="G2" s="282"/>
      <c r="H2" s="282"/>
      <c r="I2" s="282"/>
      <c r="J2" s="282"/>
      <c r="K2" s="280"/>
    </row>
    <row r="3" spans="1:12" s="278" customFormat="1" hidden="1" x14ac:dyDescent="0.25">
      <c r="A3" s="364"/>
      <c r="B3" s="364"/>
      <c r="C3" s="364"/>
      <c r="D3" s="364"/>
      <c r="E3" s="364"/>
      <c r="F3" s="364"/>
      <c r="G3" s="364"/>
      <c r="H3" s="365" t="s">
        <v>168</v>
      </c>
      <c r="I3" s="365"/>
      <c r="J3" s="365"/>
      <c r="K3" s="365"/>
      <c r="L3" s="365"/>
    </row>
    <row r="4" spans="1:12" x14ac:dyDescent="0.25">
      <c r="A4" s="357" t="s">
        <v>694</v>
      </c>
      <c r="B4" s="357" t="s">
        <v>217</v>
      </c>
      <c r="C4" s="357" t="s">
        <v>219</v>
      </c>
      <c r="D4" s="357" t="s">
        <v>66</v>
      </c>
      <c r="E4" s="357" t="s">
        <v>67</v>
      </c>
      <c r="F4" s="357" t="s">
        <v>1</v>
      </c>
      <c r="G4" s="357" t="s">
        <v>221</v>
      </c>
      <c r="H4" s="366" t="s">
        <v>638</v>
      </c>
      <c r="I4" s="366" t="s">
        <v>13</v>
      </c>
      <c r="J4" s="366" t="s">
        <v>594</v>
      </c>
      <c r="K4" s="364" t="s">
        <v>639</v>
      </c>
      <c r="L4" s="356" t="s">
        <v>696</v>
      </c>
    </row>
    <row r="5" spans="1:12" ht="31" x14ac:dyDescent="0.25">
      <c r="A5" s="356">
        <v>3</v>
      </c>
      <c r="B5" s="356" t="s">
        <v>279</v>
      </c>
      <c r="C5" s="356" t="s">
        <v>90</v>
      </c>
      <c r="D5" s="356" t="s">
        <v>166</v>
      </c>
      <c r="E5" s="356" t="s">
        <v>723</v>
      </c>
      <c r="F5" s="356" t="s">
        <v>183</v>
      </c>
      <c r="G5" s="356" t="s">
        <v>23</v>
      </c>
      <c r="H5" s="363">
        <v>4</v>
      </c>
      <c r="I5" s="363">
        <v>1275</v>
      </c>
      <c r="J5" s="363">
        <v>0</v>
      </c>
      <c r="K5" s="363">
        <v>0</v>
      </c>
      <c r="L5" s="363">
        <v>1275</v>
      </c>
    </row>
    <row r="6" spans="1:12" x14ac:dyDescent="0.25">
      <c r="A6" s="356"/>
      <c r="B6" s="356"/>
      <c r="C6" s="356"/>
      <c r="D6" s="356" t="s">
        <v>83</v>
      </c>
      <c r="E6" s="356" t="s">
        <v>723</v>
      </c>
      <c r="F6" s="356" t="s">
        <v>183</v>
      </c>
      <c r="G6" s="356" t="s">
        <v>23</v>
      </c>
      <c r="H6" s="363">
        <v>5</v>
      </c>
      <c r="I6" s="363">
        <v>1593.75</v>
      </c>
      <c r="J6" s="363">
        <v>0</v>
      </c>
      <c r="K6" s="363">
        <v>0</v>
      </c>
      <c r="L6" s="363">
        <v>1593.75</v>
      </c>
    </row>
    <row r="7" spans="1:12" ht="31" x14ac:dyDescent="0.25">
      <c r="A7" s="356"/>
      <c r="B7" s="356"/>
      <c r="C7" s="356" t="s">
        <v>92</v>
      </c>
      <c r="D7" s="356" t="s">
        <v>368</v>
      </c>
      <c r="E7" s="356" t="s">
        <v>723</v>
      </c>
      <c r="F7" s="356" t="s">
        <v>191</v>
      </c>
      <c r="G7" s="356" t="s">
        <v>226</v>
      </c>
      <c r="H7" s="363">
        <v>0.2</v>
      </c>
      <c r="I7" s="363">
        <v>22.1</v>
      </c>
      <c r="J7" s="363">
        <v>0</v>
      </c>
      <c r="K7" s="363">
        <v>0</v>
      </c>
      <c r="L7" s="363">
        <v>22.1</v>
      </c>
    </row>
    <row r="8" spans="1:12" x14ac:dyDescent="0.25">
      <c r="A8" s="356"/>
      <c r="B8" s="356"/>
      <c r="C8" s="356"/>
      <c r="D8" s="356" t="s">
        <v>85</v>
      </c>
      <c r="E8" s="356" t="s">
        <v>723</v>
      </c>
      <c r="F8" s="356" t="s">
        <v>183</v>
      </c>
      <c r="G8" s="356" t="s">
        <v>23</v>
      </c>
      <c r="H8" s="363">
        <v>0.5</v>
      </c>
      <c r="I8" s="363">
        <v>159.375</v>
      </c>
      <c r="J8" s="363">
        <v>0</v>
      </c>
      <c r="K8" s="363">
        <v>0</v>
      </c>
      <c r="L8" s="363">
        <v>159.375</v>
      </c>
    </row>
    <row r="9" spans="1:12" x14ac:dyDescent="0.25">
      <c r="A9" s="356"/>
      <c r="B9" s="356"/>
      <c r="C9" s="356"/>
      <c r="D9" s="356" t="s">
        <v>89</v>
      </c>
      <c r="E9" s="356" t="s">
        <v>723</v>
      </c>
      <c r="F9" s="356" t="s">
        <v>190</v>
      </c>
      <c r="G9" s="356" t="s">
        <v>25</v>
      </c>
      <c r="H9" s="363">
        <v>3</v>
      </c>
      <c r="I9" s="363">
        <v>390</v>
      </c>
      <c r="J9" s="363">
        <v>0</v>
      </c>
      <c r="K9" s="363">
        <v>0</v>
      </c>
      <c r="L9" s="363">
        <v>390</v>
      </c>
    </row>
    <row r="10" spans="1:12" ht="31" x14ac:dyDescent="0.25">
      <c r="A10" s="356"/>
      <c r="B10" s="356" t="s">
        <v>691</v>
      </c>
      <c r="C10" s="356"/>
      <c r="D10" s="356"/>
      <c r="E10" s="356"/>
      <c r="F10" s="356"/>
      <c r="G10" s="356"/>
      <c r="H10" s="363">
        <v>12.7</v>
      </c>
      <c r="I10" s="363">
        <v>3440.2249999999999</v>
      </c>
      <c r="J10" s="363">
        <v>0</v>
      </c>
      <c r="K10" s="363">
        <v>0</v>
      </c>
      <c r="L10" s="363">
        <v>3440.2249999999999</v>
      </c>
    </row>
    <row r="11" spans="1:12" ht="31" x14ac:dyDescent="0.25">
      <c r="A11" s="356">
        <v>4</v>
      </c>
      <c r="B11" s="356" t="s">
        <v>287</v>
      </c>
      <c r="C11" s="356" t="s">
        <v>102</v>
      </c>
      <c r="D11" s="356" t="s">
        <v>175</v>
      </c>
      <c r="E11" s="356" t="s">
        <v>723</v>
      </c>
      <c r="F11" s="356" t="s">
        <v>190</v>
      </c>
      <c r="G11" s="356" t="s">
        <v>225</v>
      </c>
      <c r="H11" s="363">
        <v>3</v>
      </c>
      <c r="I11" s="363">
        <v>510</v>
      </c>
      <c r="J11" s="363">
        <v>0</v>
      </c>
      <c r="K11" s="363">
        <v>0</v>
      </c>
      <c r="L11" s="363">
        <v>510</v>
      </c>
    </row>
    <row r="12" spans="1:12" x14ac:dyDescent="0.25">
      <c r="A12" s="356"/>
      <c r="B12" s="356"/>
      <c r="C12" s="356"/>
      <c r="D12" s="356" t="s">
        <v>105</v>
      </c>
      <c r="E12" s="356" t="s">
        <v>723</v>
      </c>
      <c r="F12" s="356" t="s">
        <v>183</v>
      </c>
      <c r="G12" s="356" t="s">
        <v>23</v>
      </c>
      <c r="H12" s="363">
        <v>6</v>
      </c>
      <c r="I12" s="363">
        <v>1912.5</v>
      </c>
      <c r="J12" s="363">
        <v>0</v>
      </c>
      <c r="K12" s="363">
        <v>0</v>
      </c>
      <c r="L12" s="363">
        <v>1912.5</v>
      </c>
    </row>
    <row r="13" spans="1:12" ht="31" x14ac:dyDescent="0.25">
      <c r="A13" s="356"/>
      <c r="B13" s="356"/>
      <c r="C13" s="356"/>
      <c r="D13" s="356" t="s">
        <v>96</v>
      </c>
      <c r="E13" s="356" t="s">
        <v>723</v>
      </c>
      <c r="F13" s="356" t="s">
        <v>190</v>
      </c>
      <c r="G13" s="356" t="s">
        <v>225</v>
      </c>
      <c r="H13" s="363">
        <v>5</v>
      </c>
      <c r="I13" s="363">
        <v>850</v>
      </c>
      <c r="J13" s="363">
        <v>0</v>
      </c>
      <c r="K13" s="363">
        <v>0</v>
      </c>
      <c r="L13" s="363">
        <v>850</v>
      </c>
    </row>
    <row r="14" spans="1:12" x14ac:dyDescent="0.25">
      <c r="A14" s="356"/>
      <c r="B14" s="356"/>
      <c r="C14" s="356"/>
      <c r="D14" s="356" t="s">
        <v>93</v>
      </c>
      <c r="E14" s="356" t="s">
        <v>723</v>
      </c>
      <c r="F14" s="356" t="s">
        <v>190</v>
      </c>
      <c r="G14" s="356" t="s">
        <v>225</v>
      </c>
      <c r="H14" s="363">
        <v>6</v>
      </c>
      <c r="I14" s="363">
        <v>1020</v>
      </c>
      <c r="J14" s="363">
        <v>0</v>
      </c>
      <c r="K14" s="363">
        <v>0</v>
      </c>
      <c r="L14" s="363">
        <v>1020</v>
      </c>
    </row>
    <row r="15" spans="1:12" x14ac:dyDescent="0.25">
      <c r="A15" s="356"/>
      <c r="B15" s="356"/>
      <c r="C15" s="356"/>
      <c r="D15" s="356" t="s">
        <v>109</v>
      </c>
      <c r="E15" s="356" t="s">
        <v>723</v>
      </c>
      <c r="F15" s="356" t="s">
        <v>190</v>
      </c>
      <c r="G15" s="356" t="s">
        <v>225</v>
      </c>
      <c r="H15" s="363">
        <v>4</v>
      </c>
      <c r="I15" s="363">
        <v>680</v>
      </c>
      <c r="J15" s="363">
        <v>0</v>
      </c>
      <c r="K15" s="363">
        <v>0</v>
      </c>
      <c r="L15" s="363">
        <v>680</v>
      </c>
    </row>
    <row r="16" spans="1:12" x14ac:dyDescent="0.25">
      <c r="A16" s="356"/>
      <c r="B16" s="356" t="s">
        <v>587</v>
      </c>
      <c r="C16" s="356"/>
      <c r="D16" s="356"/>
      <c r="E16" s="356"/>
      <c r="F16" s="356"/>
      <c r="G16" s="356"/>
      <c r="H16" s="363">
        <v>24</v>
      </c>
      <c r="I16" s="363">
        <v>4972.5</v>
      </c>
      <c r="J16" s="363">
        <v>0</v>
      </c>
      <c r="K16" s="363">
        <v>0</v>
      </c>
      <c r="L16" s="363">
        <v>4972.5</v>
      </c>
    </row>
    <row r="17" spans="1:12" ht="62" x14ac:dyDescent="0.25">
      <c r="A17" s="356">
        <v>5</v>
      </c>
      <c r="B17" s="356" t="s">
        <v>291</v>
      </c>
      <c r="C17" s="356" t="s">
        <v>174</v>
      </c>
      <c r="D17" s="356" t="s">
        <v>85</v>
      </c>
      <c r="E17" s="356" t="s">
        <v>723</v>
      </c>
      <c r="F17" s="356" t="s">
        <v>190</v>
      </c>
      <c r="G17" s="356" t="s">
        <v>225</v>
      </c>
      <c r="H17" s="363">
        <v>4</v>
      </c>
      <c r="I17" s="363">
        <v>680</v>
      </c>
      <c r="J17" s="363">
        <v>0</v>
      </c>
      <c r="K17" s="363">
        <v>0</v>
      </c>
      <c r="L17" s="363">
        <v>680</v>
      </c>
    </row>
    <row r="18" spans="1:12" x14ac:dyDescent="0.25">
      <c r="A18" s="356"/>
      <c r="B18" s="356"/>
      <c r="C18" s="356"/>
      <c r="D18" s="356" t="s">
        <v>166</v>
      </c>
      <c r="E18" s="356" t="s">
        <v>723</v>
      </c>
      <c r="F18" s="356" t="s">
        <v>191</v>
      </c>
      <c r="G18" s="356" t="s">
        <v>226</v>
      </c>
      <c r="H18" s="363">
        <v>3</v>
      </c>
      <c r="I18" s="363">
        <v>331.5</v>
      </c>
      <c r="J18" s="363">
        <v>0</v>
      </c>
      <c r="K18" s="363">
        <v>0</v>
      </c>
      <c r="L18" s="363">
        <v>331.5</v>
      </c>
    </row>
    <row r="19" spans="1:12" x14ac:dyDescent="0.25">
      <c r="A19" s="356"/>
      <c r="B19" s="356"/>
      <c r="C19" s="356"/>
      <c r="D19" s="356" t="s">
        <v>83</v>
      </c>
      <c r="E19" s="356" t="s">
        <v>723</v>
      </c>
      <c r="F19" s="356" t="s">
        <v>190</v>
      </c>
      <c r="G19" s="356" t="s">
        <v>225</v>
      </c>
      <c r="H19" s="363">
        <v>0.2</v>
      </c>
      <c r="I19" s="363">
        <v>34</v>
      </c>
      <c r="J19" s="363">
        <v>0</v>
      </c>
      <c r="K19" s="363">
        <v>0</v>
      </c>
      <c r="L19" s="363">
        <v>34</v>
      </c>
    </row>
    <row r="20" spans="1:12" x14ac:dyDescent="0.25">
      <c r="A20" s="356"/>
      <c r="B20" s="356"/>
      <c r="C20" s="356"/>
      <c r="D20" s="356" t="s">
        <v>89</v>
      </c>
      <c r="E20" s="356" t="s">
        <v>723</v>
      </c>
      <c r="F20" s="356" t="s">
        <v>191</v>
      </c>
      <c r="G20" s="356" t="s">
        <v>226</v>
      </c>
      <c r="H20" s="363">
        <v>6</v>
      </c>
      <c r="I20" s="363">
        <v>663</v>
      </c>
      <c r="J20" s="363">
        <v>0</v>
      </c>
      <c r="K20" s="363">
        <v>0</v>
      </c>
      <c r="L20" s="363">
        <v>663</v>
      </c>
    </row>
    <row r="21" spans="1:12" ht="31" x14ac:dyDescent="0.25">
      <c r="A21" s="356"/>
      <c r="B21" s="356"/>
      <c r="C21" s="356"/>
      <c r="D21" s="356" t="s">
        <v>572</v>
      </c>
      <c r="E21" s="356" t="s">
        <v>127</v>
      </c>
      <c r="F21" s="356" t="s">
        <v>572</v>
      </c>
      <c r="G21" s="356" t="s">
        <v>188</v>
      </c>
      <c r="H21" s="363">
        <v>0</v>
      </c>
      <c r="I21" s="363">
        <v>0</v>
      </c>
      <c r="J21" s="363">
        <v>0</v>
      </c>
      <c r="K21" s="363">
        <v>500</v>
      </c>
      <c r="L21" s="363">
        <v>500</v>
      </c>
    </row>
    <row r="22" spans="1:12" ht="31" x14ac:dyDescent="0.25">
      <c r="A22" s="356"/>
      <c r="B22" s="356"/>
      <c r="C22" s="356" t="s">
        <v>291</v>
      </c>
      <c r="D22" s="356" t="s">
        <v>572</v>
      </c>
      <c r="E22" s="356" t="s">
        <v>134</v>
      </c>
      <c r="F22" s="356" t="s">
        <v>572</v>
      </c>
      <c r="G22" s="356" t="s">
        <v>188</v>
      </c>
      <c r="H22" s="363">
        <v>0</v>
      </c>
      <c r="I22" s="363">
        <v>0</v>
      </c>
      <c r="J22" s="363">
        <v>0</v>
      </c>
      <c r="K22" s="363">
        <v>0</v>
      </c>
      <c r="L22" s="363">
        <v>0</v>
      </c>
    </row>
    <row r="23" spans="1:12" ht="31" x14ac:dyDescent="0.25">
      <c r="A23" s="356"/>
      <c r="B23" s="356" t="s">
        <v>590</v>
      </c>
      <c r="C23" s="356"/>
      <c r="D23" s="356"/>
      <c r="E23" s="356"/>
      <c r="F23" s="356"/>
      <c r="G23" s="356"/>
      <c r="H23" s="363">
        <v>13.2</v>
      </c>
      <c r="I23" s="363">
        <v>1708.5</v>
      </c>
      <c r="J23" s="363">
        <v>0</v>
      </c>
      <c r="K23" s="363">
        <v>500</v>
      </c>
      <c r="L23" s="363">
        <v>2208.5</v>
      </c>
    </row>
    <row r="24" spans="1:12" ht="46.5" x14ac:dyDescent="0.25">
      <c r="A24" s="356">
        <v>6</v>
      </c>
      <c r="B24" s="356" t="s">
        <v>227</v>
      </c>
      <c r="C24" s="356" t="s">
        <v>114</v>
      </c>
      <c r="D24" s="356" t="s">
        <v>175</v>
      </c>
      <c r="E24" s="356" t="s">
        <v>723</v>
      </c>
      <c r="F24" s="356" t="s">
        <v>183</v>
      </c>
      <c r="G24" s="356" t="s">
        <v>23</v>
      </c>
      <c r="H24" s="363">
        <v>4</v>
      </c>
      <c r="I24" s="363">
        <v>1275</v>
      </c>
      <c r="J24" s="363">
        <v>0</v>
      </c>
      <c r="K24" s="363">
        <v>0</v>
      </c>
      <c r="L24" s="363">
        <v>1275</v>
      </c>
    </row>
    <row r="25" spans="1:12" x14ac:dyDescent="0.25">
      <c r="A25" s="356"/>
      <c r="B25" s="356"/>
      <c r="C25" s="356"/>
      <c r="D25" s="356" t="s">
        <v>105</v>
      </c>
      <c r="E25" s="356" t="s">
        <v>723</v>
      </c>
      <c r="F25" s="356" t="s">
        <v>191</v>
      </c>
      <c r="G25" s="356" t="s">
        <v>226</v>
      </c>
      <c r="H25" s="363">
        <v>5</v>
      </c>
      <c r="I25" s="363">
        <v>335.3396388650043</v>
      </c>
      <c r="J25" s="363">
        <v>0</v>
      </c>
      <c r="K25" s="363">
        <v>0</v>
      </c>
      <c r="L25" s="363">
        <v>335.3396388650043</v>
      </c>
    </row>
    <row r="26" spans="1:12" ht="31" x14ac:dyDescent="0.25">
      <c r="A26" s="356"/>
      <c r="B26" s="356"/>
      <c r="C26" s="356"/>
      <c r="D26" s="356" t="s">
        <v>96</v>
      </c>
      <c r="E26" s="356" t="s">
        <v>723</v>
      </c>
      <c r="F26" s="356" t="s">
        <v>183</v>
      </c>
      <c r="G26" s="356" t="s">
        <v>23</v>
      </c>
      <c r="H26" s="363">
        <v>7</v>
      </c>
      <c r="I26" s="363">
        <v>1354.2562338779021</v>
      </c>
      <c r="J26" s="363">
        <v>0</v>
      </c>
      <c r="K26" s="363">
        <v>0</v>
      </c>
      <c r="L26" s="363">
        <v>1354.2562338779021</v>
      </c>
    </row>
    <row r="27" spans="1:12" x14ac:dyDescent="0.25">
      <c r="A27" s="356"/>
      <c r="B27" s="356"/>
      <c r="C27" s="356"/>
      <c r="D27" s="356" t="s">
        <v>93</v>
      </c>
      <c r="E27" s="356" t="s">
        <v>723</v>
      </c>
      <c r="F27" s="356" t="s">
        <v>183</v>
      </c>
      <c r="G27" s="356" t="s">
        <v>23</v>
      </c>
      <c r="H27" s="363">
        <v>4</v>
      </c>
      <c r="I27" s="363">
        <v>773.86070507308682</v>
      </c>
      <c r="J27" s="363">
        <v>0</v>
      </c>
      <c r="K27" s="363">
        <v>0</v>
      </c>
      <c r="L27" s="363">
        <v>773.86070507308682</v>
      </c>
    </row>
    <row r="28" spans="1:12" x14ac:dyDescent="0.25">
      <c r="A28" s="356"/>
      <c r="B28" s="356" t="s">
        <v>233</v>
      </c>
      <c r="C28" s="356"/>
      <c r="D28" s="356"/>
      <c r="E28" s="356"/>
      <c r="F28" s="356"/>
      <c r="G28" s="356"/>
      <c r="H28" s="363">
        <v>20</v>
      </c>
      <c r="I28" s="363">
        <v>3738.4565778159931</v>
      </c>
      <c r="J28" s="363">
        <v>0</v>
      </c>
      <c r="K28" s="363">
        <v>0</v>
      </c>
      <c r="L28" s="363">
        <v>3738.4565778159931</v>
      </c>
    </row>
    <row r="29" spans="1:12" ht="46.5" x14ac:dyDescent="0.25">
      <c r="A29" s="356">
        <v>7</v>
      </c>
      <c r="B29" s="356" t="s">
        <v>306</v>
      </c>
      <c r="C29" s="356" t="s">
        <v>128</v>
      </c>
      <c r="D29" s="356" t="s">
        <v>85</v>
      </c>
      <c r="E29" s="356" t="s">
        <v>723</v>
      </c>
      <c r="F29" s="356" t="s">
        <v>190</v>
      </c>
      <c r="G29" s="356" t="s">
        <v>225</v>
      </c>
      <c r="H29" s="363">
        <v>0.2</v>
      </c>
      <c r="I29" s="363">
        <v>34</v>
      </c>
      <c r="J29" s="363">
        <v>0</v>
      </c>
      <c r="K29" s="363">
        <v>0</v>
      </c>
      <c r="L29" s="363">
        <v>34</v>
      </c>
    </row>
    <row r="30" spans="1:12" x14ac:dyDescent="0.25">
      <c r="A30" s="356"/>
      <c r="B30" s="356"/>
      <c r="C30" s="356"/>
      <c r="D30" s="356" t="s">
        <v>109</v>
      </c>
      <c r="E30" s="356" t="s">
        <v>723</v>
      </c>
      <c r="F30" s="356" t="s">
        <v>191</v>
      </c>
      <c r="G30" s="356" t="s">
        <v>226</v>
      </c>
      <c r="H30" s="363">
        <v>5</v>
      </c>
      <c r="I30" s="363">
        <v>552.5</v>
      </c>
      <c r="J30" s="363">
        <v>0</v>
      </c>
      <c r="K30" s="363">
        <v>0</v>
      </c>
      <c r="L30" s="363">
        <v>552.5</v>
      </c>
    </row>
    <row r="31" spans="1:12" x14ac:dyDescent="0.25">
      <c r="A31" s="356"/>
      <c r="B31" s="356"/>
      <c r="C31" s="356"/>
      <c r="D31" s="356" t="s">
        <v>166</v>
      </c>
      <c r="E31" s="356" t="s">
        <v>723</v>
      </c>
      <c r="F31" s="356" t="s">
        <v>190</v>
      </c>
      <c r="G31" s="356" t="s">
        <v>225</v>
      </c>
      <c r="H31" s="363">
        <v>6</v>
      </c>
      <c r="I31" s="363">
        <v>1020</v>
      </c>
      <c r="J31" s="363">
        <v>0</v>
      </c>
      <c r="K31" s="363">
        <v>0</v>
      </c>
      <c r="L31" s="363">
        <v>1020</v>
      </c>
    </row>
    <row r="32" spans="1:12" x14ac:dyDescent="0.25">
      <c r="A32" s="356"/>
      <c r="B32" s="356"/>
      <c r="C32" s="356"/>
      <c r="D32" s="356" t="s">
        <v>83</v>
      </c>
      <c r="E32" s="356" t="s">
        <v>723</v>
      </c>
      <c r="F32" s="356" t="s">
        <v>190</v>
      </c>
      <c r="G32" s="356" t="s">
        <v>225</v>
      </c>
      <c r="H32" s="363">
        <v>5</v>
      </c>
      <c r="I32" s="363">
        <v>850</v>
      </c>
      <c r="J32" s="363">
        <v>0</v>
      </c>
      <c r="K32" s="363">
        <v>0</v>
      </c>
      <c r="L32" s="363">
        <v>850</v>
      </c>
    </row>
    <row r="33" spans="1:12" x14ac:dyDescent="0.25">
      <c r="A33" s="356"/>
      <c r="B33" s="356"/>
      <c r="C33" s="356"/>
      <c r="D33" s="356" t="s">
        <v>89</v>
      </c>
      <c r="E33" s="356" t="s">
        <v>723</v>
      </c>
      <c r="F33" s="356" t="s">
        <v>190</v>
      </c>
      <c r="G33" s="356" t="s">
        <v>225</v>
      </c>
      <c r="H33" s="363">
        <v>7</v>
      </c>
      <c r="I33" s="363">
        <v>1190</v>
      </c>
      <c r="J33" s="363">
        <v>0</v>
      </c>
      <c r="K33" s="363">
        <v>0</v>
      </c>
      <c r="L33" s="363">
        <v>1190</v>
      </c>
    </row>
    <row r="34" spans="1:12" x14ac:dyDescent="0.25">
      <c r="A34" s="356"/>
      <c r="B34" s="356" t="s">
        <v>593</v>
      </c>
      <c r="C34" s="356"/>
      <c r="D34" s="356"/>
      <c r="E34" s="356"/>
      <c r="F34" s="356"/>
      <c r="G34" s="356"/>
      <c r="H34" s="363">
        <v>23.2</v>
      </c>
      <c r="I34" s="363">
        <v>3646.5</v>
      </c>
      <c r="J34" s="363">
        <v>0</v>
      </c>
      <c r="K34" s="363">
        <v>0</v>
      </c>
      <c r="L34" s="363">
        <v>3646.5</v>
      </c>
    </row>
    <row r="35" spans="1:12" ht="31" x14ac:dyDescent="0.25">
      <c r="A35" s="356">
        <v>8</v>
      </c>
      <c r="B35" s="356" t="s">
        <v>310</v>
      </c>
      <c r="C35" s="356" t="s">
        <v>312</v>
      </c>
      <c r="D35" s="356" t="s">
        <v>368</v>
      </c>
      <c r="E35" s="356" t="s">
        <v>723</v>
      </c>
      <c r="F35" s="356" t="s">
        <v>190</v>
      </c>
      <c r="G35" s="356" t="s">
        <v>225</v>
      </c>
      <c r="H35" s="363">
        <v>2</v>
      </c>
      <c r="I35" s="363">
        <v>340</v>
      </c>
      <c r="J35" s="363">
        <v>0</v>
      </c>
      <c r="K35" s="363">
        <v>0</v>
      </c>
      <c r="L35" s="363">
        <v>340</v>
      </c>
    </row>
    <row r="36" spans="1:12" ht="31" x14ac:dyDescent="0.25">
      <c r="A36" s="356"/>
      <c r="B36" s="356"/>
      <c r="C36" s="356"/>
      <c r="D36" s="356" t="s">
        <v>96</v>
      </c>
      <c r="E36" s="356" t="s">
        <v>723</v>
      </c>
      <c r="F36" s="356" t="s">
        <v>190</v>
      </c>
      <c r="G36" s="356" t="s">
        <v>25</v>
      </c>
      <c r="H36" s="363">
        <v>7</v>
      </c>
      <c r="I36" s="363">
        <v>910</v>
      </c>
      <c r="J36" s="363">
        <v>0</v>
      </c>
      <c r="K36" s="363">
        <v>0</v>
      </c>
      <c r="L36" s="363">
        <v>910</v>
      </c>
    </row>
    <row r="37" spans="1:12" x14ac:dyDescent="0.25">
      <c r="A37" s="356"/>
      <c r="B37" s="356"/>
      <c r="C37" s="356"/>
      <c r="D37" s="356" t="s">
        <v>93</v>
      </c>
      <c r="E37" s="356" t="s">
        <v>723</v>
      </c>
      <c r="F37" s="356" t="s">
        <v>190</v>
      </c>
      <c r="G37" s="356" t="s">
        <v>225</v>
      </c>
      <c r="H37" s="363">
        <v>0.5</v>
      </c>
      <c r="I37" s="363">
        <v>85</v>
      </c>
      <c r="J37" s="363">
        <v>0</v>
      </c>
      <c r="K37" s="363">
        <v>0</v>
      </c>
      <c r="L37" s="363">
        <v>85</v>
      </c>
    </row>
    <row r="38" spans="1:12" x14ac:dyDescent="0.25">
      <c r="A38" s="356"/>
      <c r="B38" s="356"/>
      <c r="C38" s="356"/>
      <c r="D38" s="356" t="s">
        <v>572</v>
      </c>
      <c r="E38" s="356" t="s">
        <v>556</v>
      </c>
      <c r="F38" s="356" t="s">
        <v>572</v>
      </c>
      <c r="G38" s="356" t="s">
        <v>188</v>
      </c>
      <c r="H38" s="363">
        <v>0</v>
      </c>
      <c r="I38" s="363">
        <v>0</v>
      </c>
      <c r="J38" s="363">
        <v>0</v>
      </c>
      <c r="K38" s="363">
        <v>3500</v>
      </c>
      <c r="L38" s="363">
        <v>3500</v>
      </c>
    </row>
    <row r="39" spans="1:12" x14ac:dyDescent="0.25">
      <c r="A39" s="356"/>
      <c r="B39" s="356" t="s">
        <v>589</v>
      </c>
      <c r="C39" s="356"/>
      <c r="D39" s="356"/>
      <c r="E39" s="356"/>
      <c r="F39" s="356"/>
      <c r="G39" s="356"/>
      <c r="H39" s="363">
        <v>9.5</v>
      </c>
      <c r="I39" s="363">
        <v>1335</v>
      </c>
      <c r="J39" s="363">
        <v>0</v>
      </c>
      <c r="K39" s="363">
        <v>3500</v>
      </c>
      <c r="L39" s="363">
        <v>4835</v>
      </c>
    </row>
    <row r="40" spans="1:12" ht="31" x14ac:dyDescent="0.25">
      <c r="A40" s="356">
        <v>9</v>
      </c>
      <c r="B40" s="356" t="s">
        <v>319</v>
      </c>
      <c r="C40" s="356" t="s">
        <v>323</v>
      </c>
      <c r="D40" s="356" t="s">
        <v>175</v>
      </c>
      <c r="E40" s="356" t="s">
        <v>723</v>
      </c>
      <c r="F40" s="356" t="s">
        <v>190</v>
      </c>
      <c r="G40" s="356" t="s">
        <v>225</v>
      </c>
      <c r="H40" s="363">
        <v>5</v>
      </c>
      <c r="I40" s="363">
        <v>850</v>
      </c>
      <c r="J40" s="363">
        <v>0</v>
      </c>
      <c r="K40" s="363">
        <v>0</v>
      </c>
      <c r="L40" s="363">
        <v>850</v>
      </c>
    </row>
    <row r="41" spans="1:12" x14ac:dyDescent="0.25">
      <c r="A41" s="356"/>
      <c r="B41" s="356"/>
      <c r="C41" s="356"/>
      <c r="D41" s="356" t="s">
        <v>109</v>
      </c>
      <c r="E41" s="356" t="s">
        <v>723</v>
      </c>
      <c r="F41" s="356" t="s">
        <v>190</v>
      </c>
      <c r="G41" s="356" t="s">
        <v>225</v>
      </c>
      <c r="H41" s="363">
        <v>0.2</v>
      </c>
      <c r="I41" s="363">
        <v>34</v>
      </c>
      <c r="J41" s="363">
        <v>0</v>
      </c>
      <c r="K41" s="363">
        <v>0</v>
      </c>
      <c r="L41" s="363">
        <v>34</v>
      </c>
    </row>
    <row r="42" spans="1:12" x14ac:dyDescent="0.25">
      <c r="A42" s="356"/>
      <c r="B42" s="356"/>
      <c r="C42" s="356"/>
      <c r="D42" s="356" t="s">
        <v>83</v>
      </c>
      <c r="E42" s="356" t="s">
        <v>723</v>
      </c>
      <c r="F42" s="356" t="s">
        <v>183</v>
      </c>
      <c r="G42" s="356" t="s">
        <v>23</v>
      </c>
      <c r="H42" s="363">
        <v>4</v>
      </c>
      <c r="I42" s="363">
        <v>1275</v>
      </c>
      <c r="J42" s="363">
        <v>0</v>
      </c>
      <c r="K42" s="363">
        <v>0</v>
      </c>
      <c r="L42" s="363">
        <v>1275</v>
      </c>
    </row>
    <row r="43" spans="1:12" ht="46.5" x14ac:dyDescent="0.25">
      <c r="A43" s="356"/>
      <c r="B43" s="356" t="s">
        <v>588</v>
      </c>
      <c r="C43" s="356"/>
      <c r="D43" s="356"/>
      <c r="E43" s="356"/>
      <c r="F43" s="356"/>
      <c r="G43" s="356"/>
      <c r="H43" s="363">
        <v>9.1999999999999993</v>
      </c>
      <c r="I43" s="363">
        <v>2159</v>
      </c>
      <c r="J43" s="363">
        <v>0</v>
      </c>
      <c r="K43" s="363">
        <v>0</v>
      </c>
      <c r="L43" s="363">
        <v>2159</v>
      </c>
    </row>
    <row r="44" spans="1:12" ht="77.5" x14ac:dyDescent="0.25">
      <c r="A44" s="356">
        <v>10</v>
      </c>
      <c r="B44" s="356" t="s">
        <v>172</v>
      </c>
      <c r="C44" s="356" t="s">
        <v>328</v>
      </c>
      <c r="D44" s="356" t="s">
        <v>368</v>
      </c>
      <c r="E44" s="356" t="s">
        <v>723</v>
      </c>
      <c r="F44" s="356" t="s">
        <v>190</v>
      </c>
      <c r="G44" s="356" t="s">
        <v>225</v>
      </c>
      <c r="H44" s="363">
        <v>5</v>
      </c>
      <c r="I44" s="363">
        <v>515.90713671539129</v>
      </c>
      <c r="J44" s="363">
        <v>0</v>
      </c>
      <c r="K44" s="363">
        <v>0</v>
      </c>
      <c r="L44" s="363">
        <v>515.90713671539129</v>
      </c>
    </row>
    <row r="45" spans="1:12" x14ac:dyDescent="0.25">
      <c r="A45" s="356"/>
      <c r="B45" s="356"/>
      <c r="C45" s="356"/>
      <c r="D45" s="356" t="s">
        <v>93</v>
      </c>
      <c r="E45" s="356" t="s">
        <v>723</v>
      </c>
      <c r="F45" s="356" t="s">
        <v>190</v>
      </c>
      <c r="G45" s="356" t="s">
        <v>225</v>
      </c>
      <c r="H45" s="363">
        <v>0.2</v>
      </c>
      <c r="I45" s="363">
        <v>20.63628546861565</v>
      </c>
      <c r="J45" s="363">
        <v>0</v>
      </c>
      <c r="K45" s="363">
        <v>0</v>
      </c>
      <c r="L45" s="363">
        <v>20.63628546861565</v>
      </c>
    </row>
    <row r="46" spans="1:12" x14ac:dyDescent="0.25">
      <c r="A46" s="356"/>
      <c r="B46" s="356"/>
      <c r="C46" s="356"/>
      <c r="D46" s="356" t="s">
        <v>85</v>
      </c>
      <c r="E46" s="356" t="s">
        <v>723</v>
      </c>
      <c r="F46" s="356" t="s">
        <v>190</v>
      </c>
      <c r="G46" s="356" t="s">
        <v>25</v>
      </c>
      <c r="H46" s="363">
        <v>3</v>
      </c>
      <c r="I46" s="363">
        <v>390</v>
      </c>
      <c r="J46" s="363">
        <v>0</v>
      </c>
      <c r="K46" s="363">
        <v>0</v>
      </c>
      <c r="L46" s="363">
        <v>390</v>
      </c>
    </row>
    <row r="47" spans="1:12" x14ac:dyDescent="0.25">
      <c r="A47" s="356"/>
      <c r="B47" s="356"/>
      <c r="C47" s="356"/>
      <c r="D47" s="356" t="s">
        <v>89</v>
      </c>
      <c r="E47" s="356" t="s">
        <v>723</v>
      </c>
      <c r="F47" s="356" t="s">
        <v>190</v>
      </c>
      <c r="G47" s="356" t="s">
        <v>225</v>
      </c>
      <c r="H47" s="363">
        <v>0.2</v>
      </c>
      <c r="I47" s="363">
        <v>34</v>
      </c>
      <c r="J47" s="363">
        <v>0</v>
      </c>
      <c r="K47" s="363">
        <v>0</v>
      </c>
      <c r="L47" s="363">
        <v>34</v>
      </c>
    </row>
    <row r="48" spans="1:12" ht="46.5" x14ac:dyDescent="0.25">
      <c r="A48" s="356"/>
      <c r="B48" s="356" t="s">
        <v>234</v>
      </c>
      <c r="C48" s="356"/>
      <c r="D48" s="356"/>
      <c r="E48" s="356"/>
      <c r="F48" s="356"/>
      <c r="G48" s="356"/>
      <c r="H48" s="363">
        <v>8.3999999999999986</v>
      </c>
      <c r="I48" s="363">
        <v>960.54342218400689</v>
      </c>
      <c r="J48" s="363">
        <v>0</v>
      </c>
      <c r="K48" s="363">
        <v>0</v>
      </c>
      <c r="L48" s="363">
        <v>960.54342218400689</v>
      </c>
    </row>
    <row r="49" spans="1:12" ht="31" x14ac:dyDescent="0.25">
      <c r="A49" s="356">
        <v>11</v>
      </c>
      <c r="B49" s="356" t="s">
        <v>341</v>
      </c>
      <c r="C49" s="356" t="s">
        <v>152</v>
      </c>
      <c r="D49" s="356" t="s">
        <v>175</v>
      </c>
      <c r="E49" s="356" t="s">
        <v>723</v>
      </c>
      <c r="F49" s="356" t="s">
        <v>190</v>
      </c>
      <c r="G49" s="356" t="s">
        <v>225</v>
      </c>
      <c r="H49" s="363">
        <v>8</v>
      </c>
      <c r="I49" s="363">
        <v>1360</v>
      </c>
      <c r="J49" s="363">
        <v>0</v>
      </c>
      <c r="K49" s="363">
        <v>0</v>
      </c>
      <c r="L49" s="363">
        <v>1360</v>
      </c>
    </row>
    <row r="50" spans="1:12" ht="31" x14ac:dyDescent="0.25">
      <c r="A50" s="356"/>
      <c r="B50" s="356"/>
      <c r="C50" s="356"/>
      <c r="D50" s="356" t="s">
        <v>368</v>
      </c>
      <c r="E50" s="356" t="s">
        <v>723</v>
      </c>
      <c r="F50" s="356" t="s">
        <v>190</v>
      </c>
      <c r="G50" s="356" t="s">
        <v>225</v>
      </c>
      <c r="H50" s="363">
        <v>0.5</v>
      </c>
      <c r="I50" s="363">
        <v>85</v>
      </c>
      <c r="J50" s="363">
        <v>0</v>
      </c>
      <c r="K50" s="363">
        <v>0</v>
      </c>
      <c r="L50" s="363">
        <v>85</v>
      </c>
    </row>
    <row r="51" spans="1:12" x14ac:dyDescent="0.25">
      <c r="A51" s="356"/>
      <c r="B51" s="356"/>
      <c r="C51" s="356"/>
      <c r="D51" s="356"/>
      <c r="E51" s="356"/>
      <c r="F51" s="356"/>
      <c r="G51" s="356" t="s">
        <v>25</v>
      </c>
      <c r="H51" s="363">
        <v>10</v>
      </c>
      <c r="I51" s="363">
        <v>1300</v>
      </c>
      <c r="J51" s="363">
        <v>0</v>
      </c>
      <c r="K51" s="363">
        <v>0</v>
      </c>
      <c r="L51" s="363">
        <v>1300</v>
      </c>
    </row>
    <row r="52" spans="1:12" x14ac:dyDescent="0.25">
      <c r="A52" s="356"/>
      <c r="B52" s="356"/>
      <c r="C52" s="356"/>
      <c r="D52" s="356" t="s">
        <v>105</v>
      </c>
      <c r="E52" s="356" t="s">
        <v>723</v>
      </c>
      <c r="F52" s="356" t="s">
        <v>190</v>
      </c>
      <c r="G52" s="356" t="s">
        <v>225</v>
      </c>
      <c r="H52" s="363">
        <v>6</v>
      </c>
      <c r="I52" s="363">
        <v>1020</v>
      </c>
      <c r="J52" s="363">
        <v>0</v>
      </c>
      <c r="K52" s="363">
        <v>0</v>
      </c>
      <c r="L52" s="363">
        <v>1020</v>
      </c>
    </row>
    <row r="53" spans="1:12" x14ac:dyDescent="0.25">
      <c r="A53" s="356"/>
      <c r="B53" s="356"/>
      <c r="C53" s="356"/>
      <c r="D53" s="356" t="s">
        <v>93</v>
      </c>
      <c r="E53" s="356" t="s">
        <v>723</v>
      </c>
      <c r="F53" s="356" t="s">
        <v>190</v>
      </c>
      <c r="G53" s="356" t="s">
        <v>225</v>
      </c>
      <c r="H53" s="363">
        <v>11</v>
      </c>
      <c r="I53" s="363">
        <v>1870</v>
      </c>
      <c r="J53" s="363">
        <v>0</v>
      </c>
      <c r="K53" s="363">
        <v>0</v>
      </c>
      <c r="L53" s="363">
        <v>1870</v>
      </c>
    </row>
    <row r="54" spans="1:12" ht="31" x14ac:dyDescent="0.25">
      <c r="A54" s="356"/>
      <c r="B54" s="356"/>
      <c r="C54" s="356" t="s">
        <v>341</v>
      </c>
      <c r="D54" s="356" t="s">
        <v>572</v>
      </c>
      <c r="E54" s="356" t="s">
        <v>159</v>
      </c>
      <c r="F54" s="356" t="s">
        <v>220</v>
      </c>
      <c r="G54" s="356" t="s">
        <v>50</v>
      </c>
      <c r="H54" s="363">
        <v>0</v>
      </c>
      <c r="I54" s="363">
        <v>0</v>
      </c>
      <c r="J54" s="363">
        <v>12000</v>
      </c>
      <c r="K54" s="363">
        <v>0</v>
      </c>
      <c r="L54" s="363">
        <v>12000</v>
      </c>
    </row>
    <row r="55" spans="1:12" x14ac:dyDescent="0.25">
      <c r="A55" s="356"/>
      <c r="B55" s="356" t="s">
        <v>592</v>
      </c>
      <c r="C55" s="356"/>
      <c r="D55" s="356"/>
      <c r="E55" s="356"/>
      <c r="F55" s="356"/>
      <c r="G55" s="356"/>
      <c r="H55" s="363">
        <v>35.5</v>
      </c>
      <c r="I55" s="363">
        <v>5635</v>
      </c>
      <c r="J55" s="363">
        <v>12000</v>
      </c>
      <c r="K55" s="363">
        <v>0</v>
      </c>
      <c r="L55" s="363">
        <v>17635</v>
      </c>
    </row>
    <row r="56" spans="1:12" x14ac:dyDescent="0.25">
      <c r="A56" s="356">
        <v>12</v>
      </c>
      <c r="B56" s="356" t="s">
        <v>240</v>
      </c>
      <c r="C56" s="356" t="s">
        <v>157</v>
      </c>
      <c r="D56" s="356" t="s">
        <v>175</v>
      </c>
      <c r="E56" s="356" t="s">
        <v>723</v>
      </c>
      <c r="F56" s="356" t="s">
        <v>183</v>
      </c>
      <c r="G56" s="356" t="s">
        <v>23</v>
      </c>
      <c r="H56" s="363">
        <v>10</v>
      </c>
      <c r="I56" s="363">
        <v>3187.5</v>
      </c>
      <c r="J56" s="363">
        <v>0</v>
      </c>
      <c r="K56" s="363">
        <v>0</v>
      </c>
      <c r="L56" s="363">
        <v>3187.5</v>
      </c>
    </row>
    <row r="57" spans="1:12" ht="31" x14ac:dyDescent="0.25">
      <c r="A57" s="356"/>
      <c r="B57" s="356"/>
      <c r="C57" s="356" t="s">
        <v>240</v>
      </c>
      <c r="D57" s="356" t="s">
        <v>572</v>
      </c>
      <c r="E57" s="356" t="s">
        <v>159</v>
      </c>
      <c r="F57" s="356" t="s">
        <v>220</v>
      </c>
      <c r="G57" s="356" t="s">
        <v>50</v>
      </c>
      <c r="H57" s="363">
        <v>0</v>
      </c>
      <c r="I57" s="363">
        <v>0</v>
      </c>
      <c r="J57" s="363">
        <v>20000</v>
      </c>
      <c r="K57" s="363">
        <v>0</v>
      </c>
      <c r="L57" s="363">
        <v>20000</v>
      </c>
    </row>
    <row r="58" spans="1:12" x14ac:dyDescent="0.25">
      <c r="A58" s="356"/>
      <c r="B58" s="356" t="s">
        <v>591</v>
      </c>
      <c r="C58" s="356"/>
      <c r="D58" s="356"/>
      <c r="E58" s="356"/>
      <c r="F58" s="356"/>
      <c r="G58" s="356"/>
      <c r="H58" s="363">
        <v>10</v>
      </c>
      <c r="I58" s="363">
        <v>3187.5</v>
      </c>
      <c r="J58" s="363">
        <v>20000</v>
      </c>
      <c r="K58" s="363">
        <v>0</v>
      </c>
      <c r="L58" s="363">
        <v>23187.5</v>
      </c>
    </row>
    <row r="59" spans="1:12" x14ac:dyDescent="0.25">
      <c r="A59" s="356">
        <v>13</v>
      </c>
      <c r="B59" s="356" t="s">
        <v>173</v>
      </c>
      <c r="C59" s="356" t="s">
        <v>163</v>
      </c>
      <c r="D59" s="356" t="s">
        <v>85</v>
      </c>
      <c r="E59" s="356" t="s">
        <v>723</v>
      </c>
      <c r="F59" s="356" t="s">
        <v>190</v>
      </c>
      <c r="G59" s="356" t="s">
        <v>33</v>
      </c>
      <c r="H59" s="363">
        <v>25</v>
      </c>
      <c r="I59" s="363">
        <v>6250</v>
      </c>
      <c r="J59" s="363">
        <v>0</v>
      </c>
      <c r="K59" s="363">
        <v>0</v>
      </c>
      <c r="L59" s="363">
        <v>6250</v>
      </c>
    </row>
    <row r="60" spans="1:12" x14ac:dyDescent="0.25">
      <c r="A60" s="356"/>
      <c r="B60" s="356" t="s">
        <v>687</v>
      </c>
      <c r="C60" s="356"/>
      <c r="D60" s="356"/>
      <c r="E60" s="356"/>
      <c r="F60" s="356"/>
      <c r="G60" s="356"/>
      <c r="H60" s="363">
        <v>25</v>
      </c>
      <c r="I60" s="363">
        <v>6250</v>
      </c>
      <c r="J60" s="363">
        <v>0</v>
      </c>
      <c r="K60" s="363">
        <v>0</v>
      </c>
      <c r="L60" s="363">
        <v>6250</v>
      </c>
    </row>
    <row r="61" spans="1:12" x14ac:dyDescent="0.25">
      <c r="A61" s="356" t="s">
        <v>31</v>
      </c>
      <c r="B61" s="356"/>
      <c r="C61" s="356"/>
      <c r="D61" s="356"/>
      <c r="E61" s="356"/>
      <c r="F61" s="356"/>
      <c r="G61" s="356"/>
      <c r="H61" s="363">
        <v>190.70000000000002</v>
      </c>
      <c r="I61" s="363">
        <v>37033.225000000006</v>
      </c>
      <c r="J61" s="363">
        <v>32000</v>
      </c>
      <c r="K61" s="363">
        <v>4000</v>
      </c>
      <c r="L61" s="363">
        <v>73033.225000000006</v>
      </c>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35">
      <c r="A106" s="279"/>
      <c r="B106" s="279"/>
      <c r="C106" s="279"/>
      <c r="D106" s="279"/>
      <c r="E106" s="279"/>
      <c r="F106" s="279"/>
      <c r="G106" s="279"/>
      <c r="H106" s="279"/>
      <c r="I106" s="279"/>
      <c r="J106" s="279"/>
    </row>
    <row r="107" spans="1:12" x14ac:dyDescent="0.35">
      <c r="A107" s="279"/>
      <c r="B107" s="279"/>
      <c r="C107" s="279"/>
      <c r="D107" s="279"/>
      <c r="E107" s="279"/>
      <c r="F107" s="279"/>
      <c r="G107" s="279"/>
      <c r="H107" s="279"/>
      <c r="I107" s="279"/>
      <c r="J107" s="279"/>
    </row>
    <row r="108" spans="1:12" x14ac:dyDescent="0.35">
      <c r="A108" s="279"/>
      <c r="B108" s="279"/>
      <c r="C108" s="279"/>
      <c r="D108" s="279"/>
      <c r="E108" s="279"/>
      <c r="F108" s="279"/>
      <c r="G108" s="279"/>
      <c r="H108" s="279"/>
      <c r="I108" s="279"/>
      <c r="J108" s="279"/>
    </row>
    <row r="109" spans="1:12" x14ac:dyDescent="0.35">
      <c r="A109" s="279"/>
      <c r="B109" s="279"/>
      <c r="C109" s="279"/>
      <c r="D109" s="279"/>
      <c r="E109" s="279"/>
      <c r="F109" s="279"/>
      <c r="G109" s="279"/>
      <c r="H109" s="279"/>
      <c r="I109" s="279"/>
      <c r="J109" s="279"/>
    </row>
    <row r="110" spans="1:12" x14ac:dyDescent="0.35">
      <c r="A110" s="279"/>
      <c r="B110" s="279"/>
      <c r="C110" s="279"/>
      <c r="D110" s="279"/>
      <c r="E110" s="279"/>
      <c r="F110" s="279"/>
      <c r="G110" s="279"/>
      <c r="H110" s="279"/>
      <c r="I110" s="279"/>
      <c r="J110" s="279"/>
    </row>
    <row r="111" spans="1:12" x14ac:dyDescent="0.35">
      <c r="A111" s="279"/>
      <c r="B111" s="279"/>
      <c r="C111" s="279"/>
      <c r="D111" s="279"/>
      <c r="E111" s="279"/>
      <c r="F111" s="279"/>
      <c r="G111" s="279"/>
      <c r="H111" s="279"/>
      <c r="I111" s="279"/>
      <c r="J111" s="279"/>
    </row>
    <row r="112" spans="1:12" x14ac:dyDescent="0.35">
      <c r="A112" s="279"/>
      <c r="B112" s="279"/>
      <c r="C112" s="279"/>
      <c r="D112" s="279"/>
      <c r="E112" s="279"/>
      <c r="F112" s="279"/>
      <c r="G112" s="279"/>
      <c r="H112" s="279"/>
      <c r="I112" s="279"/>
      <c r="J112" s="279"/>
    </row>
    <row r="113" spans="1:10" x14ac:dyDescent="0.35">
      <c r="A113" s="279"/>
      <c r="B113" s="279"/>
      <c r="C113" s="279"/>
      <c r="D113" s="279"/>
      <c r="E113" s="279"/>
      <c r="F113" s="279"/>
      <c r="G113" s="279"/>
      <c r="H113" s="279"/>
      <c r="I113" s="279"/>
      <c r="J113" s="279"/>
    </row>
    <row r="114" spans="1:10" x14ac:dyDescent="0.35">
      <c r="A114" s="279"/>
      <c r="B114" s="279"/>
      <c r="C114" s="279"/>
      <c r="D114" s="279"/>
      <c r="E114" s="279"/>
      <c r="F114" s="279"/>
      <c r="G114" s="279"/>
      <c r="H114" s="279"/>
      <c r="I114" s="279"/>
      <c r="J114" s="279"/>
    </row>
    <row r="115" spans="1:10" x14ac:dyDescent="0.35">
      <c r="A115" s="279"/>
      <c r="B115" s="279"/>
      <c r="C115" s="279"/>
      <c r="D115" s="279"/>
      <c r="E115" s="279"/>
      <c r="F115" s="279"/>
      <c r="G115" s="279"/>
      <c r="H115" s="279"/>
      <c r="I115" s="279"/>
      <c r="J115" s="279"/>
    </row>
    <row r="116" spans="1:10" x14ac:dyDescent="0.35">
      <c r="A116" s="279"/>
      <c r="B116" s="279"/>
      <c r="C116" s="279"/>
      <c r="D116" s="279"/>
      <c r="E116" s="279"/>
      <c r="F116" s="279"/>
      <c r="G116" s="279"/>
      <c r="H116" s="279"/>
      <c r="I116" s="279"/>
      <c r="J116" s="279"/>
    </row>
    <row r="117" spans="1:10" x14ac:dyDescent="0.35">
      <c r="A117" s="279"/>
      <c r="B117" s="279"/>
      <c r="C117" s="279"/>
      <c r="D117" s="279"/>
      <c r="E117" s="279"/>
      <c r="F117" s="279"/>
      <c r="G117" s="279"/>
      <c r="H117" s="279"/>
      <c r="I117" s="279"/>
      <c r="J117" s="279"/>
    </row>
    <row r="118" spans="1:10" x14ac:dyDescent="0.35">
      <c r="A118" s="279"/>
      <c r="B118" s="279"/>
      <c r="C118" s="279"/>
      <c r="D118" s="279"/>
      <c r="E118" s="279"/>
      <c r="F118" s="279"/>
      <c r="G118" s="279"/>
      <c r="H118" s="279"/>
      <c r="I118" s="279"/>
      <c r="J118" s="279"/>
    </row>
    <row r="119" spans="1:10" x14ac:dyDescent="0.35">
      <c r="A119" s="279"/>
      <c r="B119" s="279"/>
      <c r="C119" s="279"/>
      <c r="D119" s="279"/>
      <c r="E119" s="279"/>
      <c r="F119" s="279"/>
      <c r="G119" s="279"/>
      <c r="H119" s="279"/>
      <c r="I119" s="279"/>
      <c r="J119" s="279"/>
    </row>
    <row r="120" spans="1:10" x14ac:dyDescent="0.35">
      <c r="A120" s="279"/>
      <c r="B120" s="279"/>
      <c r="C120" s="279"/>
      <c r="D120" s="279"/>
      <c r="E120" s="279"/>
      <c r="F120" s="279"/>
      <c r="G120" s="279"/>
      <c r="H120" s="279"/>
      <c r="I120" s="279"/>
      <c r="J120" s="279"/>
    </row>
    <row r="121" spans="1:10" x14ac:dyDescent="0.35">
      <c r="A121" s="279"/>
      <c r="B121" s="279"/>
      <c r="C121" s="279"/>
      <c r="D121" s="279"/>
      <c r="E121" s="279"/>
      <c r="F121" s="279"/>
      <c r="G121" s="279"/>
      <c r="H121" s="279"/>
      <c r="I121" s="279"/>
      <c r="J121" s="279"/>
    </row>
    <row r="122" spans="1:10" x14ac:dyDescent="0.35">
      <c r="A122" s="279"/>
      <c r="B122" s="279"/>
      <c r="C122" s="279"/>
      <c r="D122" s="279"/>
      <c r="E122" s="279"/>
      <c r="F122" s="279"/>
      <c r="G122" s="279"/>
      <c r="H122" s="279"/>
      <c r="I122" s="279"/>
      <c r="J122" s="279"/>
    </row>
    <row r="123" spans="1:10" x14ac:dyDescent="0.35">
      <c r="A123" s="279"/>
      <c r="B123" s="279"/>
      <c r="C123" s="279"/>
      <c r="D123" s="279"/>
      <c r="E123" s="279"/>
      <c r="F123" s="279"/>
      <c r="G123" s="279"/>
      <c r="H123" s="279"/>
      <c r="I123" s="279"/>
      <c r="J123" s="279"/>
    </row>
    <row r="124" spans="1:10" x14ac:dyDescent="0.35">
      <c r="A124" s="279"/>
      <c r="B124" s="279"/>
      <c r="C124" s="279"/>
      <c r="D124" s="279"/>
      <c r="E124" s="279"/>
      <c r="F124" s="279"/>
      <c r="G124" s="279"/>
      <c r="H124" s="279"/>
      <c r="I124" s="279"/>
      <c r="J124" s="279"/>
    </row>
    <row r="125" spans="1:10" x14ac:dyDescent="0.35">
      <c r="A125" s="279"/>
      <c r="B125" s="279"/>
      <c r="C125" s="279"/>
      <c r="D125" s="279"/>
      <c r="E125" s="279"/>
      <c r="F125" s="279"/>
      <c r="G125" s="279"/>
      <c r="H125" s="279"/>
      <c r="I125" s="279"/>
      <c r="J125" s="279"/>
    </row>
    <row r="126" spans="1:10" x14ac:dyDescent="0.35">
      <c r="A126" s="279"/>
      <c r="B126" s="279"/>
      <c r="C126" s="279"/>
      <c r="D126" s="279"/>
      <c r="E126" s="279"/>
      <c r="F126" s="279"/>
      <c r="G126" s="279"/>
      <c r="H126" s="279"/>
      <c r="I126" s="279"/>
      <c r="J126" s="279"/>
    </row>
    <row r="127" spans="1:10" x14ac:dyDescent="0.35">
      <c r="A127" s="279"/>
      <c r="B127" s="279"/>
      <c r="C127" s="279"/>
      <c r="D127" s="279"/>
      <c r="E127" s="279"/>
      <c r="F127" s="279"/>
      <c r="G127" s="279"/>
      <c r="H127" s="279"/>
      <c r="I127" s="279"/>
      <c r="J127" s="279"/>
    </row>
    <row r="128" spans="1:10" x14ac:dyDescent="0.35">
      <c r="A128" s="279"/>
      <c r="B128" s="279"/>
      <c r="C128" s="279"/>
      <c r="D128" s="279"/>
      <c r="E128" s="279"/>
      <c r="F128" s="279"/>
      <c r="G128" s="279"/>
      <c r="H128" s="279"/>
      <c r="I128" s="279"/>
      <c r="J128" s="279"/>
    </row>
    <row r="129" spans="1:10" x14ac:dyDescent="0.35">
      <c r="A129" s="279"/>
      <c r="B129" s="279"/>
      <c r="C129" s="279"/>
      <c r="D129" s="279"/>
      <c r="E129" s="279"/>
      <c r="F129" s="279"/>
      <c r="G129" s="279"/>
      <c r="H129" s="279"/>
      <c r="I129" s="279"/>
      <c r="J129" s="279"/>
    </row>
    <row r="130" spans="1:10" x14ac:dyDescent="0.35">
      <c r="A130" s="279"/>
      <c r="B130" s="279"/>
      <c r="C130" s="279"/>
      <c r="D130" s="279"/>
      <c r="E130" s="279"/>
      <c r="F130" s="279"/>
      <c r="G130" s="279"/>
      <c r="H130" s="279"/>
      <c r="I130" s="279"/>
      <c r="J130" s="279"/>
    </row>
    <row r="131" spans="1:10" x14ac:dyDescent="0.35">
      <c r="A131" s="279"/>
      <c r="B131" s="279"/>
      <c r="C131" s="279"/>
      <c r="D131" s="279"/>
      <c r="E131" s="279"/>
      <c r="F131" s="279"/>
      <c r="G131" s="279"/>
      <c r="H131" s="279"/>
      <c r="I131" s="279"/>
      <c r="J131" s="279"/>
    </row>
    <row r="132" spans="1:10" x14ac:dyDescent="0.35">
      <c r="A132" s="279"/>
      <c r="B132" s="279"/>
      <c r="C132" s="279"/>
      <c r="D132" s="279"/>
      <c r="E132" s="279"/>
      <c r="F132" s="279"/>
      <c r="G132" s="279"/>
      <c r="H132" s="279"/>
      <c r="I132" s="279"/>
      <c r="J132" s="279"/>
    </row>
    <row r="133" spans="1:10" x14ac:dyDescent="0.35">
      <c r="A133" s="279"/>
      <c r="B133" s="279"/>
      <c r="C133" s="279"/>
      <c r="D133" s="279"/>
      <c r="E133" s="279"/>
      <c r="F133" s="279"/>
      <c r="G133" s="279"/>
      <c r="H133" s="279"/>
      <c r="I133" s="279"/>
      <c r="J133" s="279"/>
    </row>
    <row r="134" spans="1:10" x14ac:dyDescent="0.35">
      <c r="A134" s="279"/>
      <c r="B134" s="279"/>
      <c r="C134" s="279"/>
      <c r="D134" s="279"/>
      <c r="E134" s="279"/>
      <c r="F134" s="279"/>
      <c r="G134" s="279"/>
      <c r="H134" s="279"/>
      <c r="I134" s="279"/>
      <c r="J134" s="279"/>
    </row>
    <row r="135" spans="1:10" x14ac:dyDescent="0.35">
      <c r="A135" s="279"/>
      <c r="B135" s="279"/>
      <c r="C135" s="279"/>
      <c r="D135" s="279"/>
      <c r="E135" s="279"/>
      <c r="F135" s="279"/>
      <c r="G135" s="279"/>
      <c r="H135" s="279"/>
      <c r="I135" s="279"/>
      <c r="J135" s="279"/>
    </row>
    <row r="136" spans="1:10" x14ac:dyDescent="0.35">
      <c r="A136" s="279"/>
      <c r="B136" s="279"/>
      <c r="C136" s="279"/>
      <c r="D136" s="279"/>
      <c r="E136" s="279"/>
      <c r="F136" s="279"/>
      <c r="G136" s="279"/>
      <c r="H136" s="279"/>
      <c r="I136" s="279"/>
      <c r="J136" s="279"/>
    </row>
    <row r="137" spans="1:10" x14ac:dyDescent="0.35">
      <c r="A137" s="279"/>
      <c r="B137" s="279"/>
      <c r="C137" s="279"/>
      <c r="D137" s="279"/>
      <c r="E137" s="279"/>
      <c r="F137" s="279"/>
      <c r="G137" s="279"/>
      <c r="H137" s="279"/>
      <c r="I137" s="279"/>
      <c r="J137" s="279"/>
    </row>
    <row r="138" spans="1:10" x14ac:dyDescent="0.35">
      <c r="A138" s="279"/>
      <c r="B138" s="279"/>
      <c r="C138" s="279"/>
      <c r="D138" s="279"/>
      <c r="E138" s="279"/>
      <c r="F138" s="279"/>
      <c r="G138" s="279"/>
      <c r="H138" s="279"/>
      <c r="I138" s="279"/>
      <c r="J138" s="279"/>
    </row>
    <row r="139" spans="1:10" x14ac:dyDescent="0.35">
      <c r="A139" s="279"/>
      <c r="B139" s="279"/>
      <c r="C139" s="279"/>
      <c r="D139" s="279"/>
      <c r="E139" s="279"/>
      <c r="F139" s="279"/>
      <c r="G139" s="279"/>
      <c r="H139" s="279"/>
      <c r="I139" s="279"/>
      <c r="J139" s="279"/>
    </row>
    <row r="140" spans="1:10" x14ac:dyDescent="0.35">
      <c r="A140" s="279"/>
      <c r="B140" s="279"/>
      <c r="C140" s="279"/>
      <c r="D140" s="279"/>
      <c r="E140" s="279"/>
      <c r="F140" s="279"/>
      <c r="G140" s="279"/>
      <c r="H140" s="279"/>
      <c r="I140" s="279"/>
      <c r="J140" s="279"/>
    </row>
    <row r="141" spans="1:10" x14ac:dyDescent="0.35">
      <c r="A141" s="279"/>
      <c r="B141" s="279"/>
      <c r="C141" s="279"/>
      <c r="D141" s="279"/>
      <c r="E141" s="279"/>
      <c r="F141" s="279"/>
      <c r="G141" s="279"/>
      <c r="H141" s="279"/>
      <c r="I141" s="279"/>
      <c r="J141" s="279"/>
    </row>
    <row r="142" spans="1:10" x14ac:dyDescent="0.35">
      <c r="A142" s="279"/>
      <c r="B142" s="279"/>
      <c r="C142" s="279"/>
      <c r="D142" s="279"/>
      <c r="E142" s="279"/>
      <c r="F142" s="279"/>
      <c r="G142" s="279"/>
      <c r="H142" s="279"/>
      <c r="I142" s="279"/>
      <c r="J142" s="279"/>
    </row>
    <row r="143" spans="1:10" x14ac:dyDescent="0.35">
      <c r="A143" s="279"/>
      <c r="B143" s="279"/>
      <c r="C143" s="279"/>
      <c r="D143" s="279"/>
      <c r="E143" s="279"/>
      <c r="F143" s="279"/>
      <c r="G143" s="279"/>
      <c r="H143" s="279"/>
      <c r="I143" s="279"/>
      <c r="J143" s="279"/>
    </row>
    <row r="144" spans="1:10" x14ac:dyDescent="0.35">
      <c r="A144" s="279"/>
      <c r="B144" s="279"/>
      <c r="C144" s="279"/>
      <c r="D144" s="279"/>
      <c r="E144" s="279"/>
      <c r="F144" s="279"/>
      <c r="G144" s="279"/>
      <c r="H144" s="279"/>
      <c r="I144" s="279"/>
      <c r="J144" s="279"/>
    </row>
    <row r="145" spans="1:10" x14ac:dyDescent="0.35">
      <c r="A145" s="279"/>
      <c r="B145" s="279"/>
      <c r="C145" s="279"/>
      <c r="D145" s="279"/>
      <c r="E145" s="279"/>
      <c r="F145" s="279"/>
      <c r="G145" s="279"/>
      <c r="H145" s="279"/>
      <c r="I145" s="279"/>
      <c r="J145" s="279"/>
    </row>
    <row r="146" spans="1:10" x14ac:dyDescent="0.35">
      <c r="A146" s="279"/>
      <c r="B146" s="279"/>
      <c r="C146" s="279"/>
      <c r="D146" s="279"/>
      <c r="E146" s="279"/>
      <c r="F146" s="279"/>
      <c r="G146" s="279"/>
      <c r="H146" s="279"/>
      <c r="I146" s="279"/>
      <c r="J146" s="279"/>
    </row>
    <row r="147" spans="1:10" x14ac:dyDescent="0.35">
      <c r="A147" s="279"/>
      <c r="B147" s="279"/>
      <c r="C147" s="279"/>
      <c r="D147" s="279"/>
      <c r="E147" s="279"/>
      <c r="F147" s="279"/>
      <c r="G147" s="279"/>
      <c r="H147" s="279"/>
      <c r="I147" s="279"/>
      <c r="J147" s="279"/>
    </row>
    <row r="148" spans="1:10" x14ac:dyDescent="0.35">
      <c r="A148" s="279"/>
      <c r="B148" s="279"/>
      <c r="C148" s="279"/>
      <c r="D148" s="279"/>
      <c r="E148" s="279"/>
      <c r="F148" s="279"/>
      <c r="G148" s="279"/>
      <c r="H148" s="279"/>
      <c r="I148" s="279"/>
      <c r="J148" s="279"/>
    </row>
    <row r="149" spans="1:10" x14ac:dyDescent="0.35">
      <c r="A149" s="279"/>
      <c r="B149" s="279"/>
      <c r="C149" s="279"/>
      <c r="D149" s="279"/>
      <c r="E149" s="279"/>
      <c r="F149" s="279"/>
      <c r="G149" s="279"/>
      <c r="H149" s="279"/>
      <c r="I149" s="279"/>
      <c r="J149" s="279"/>
    </row>
    <row r="150" spans="1:10" x14ac:dyDescent="0.35">
      <c r="A150" s="279"/>
      <c r="B150" s="279"/>
      <c r="C150" s="279"/>
      <c r="D150" s="279"/>
      <c r="E150" s="279"/>
      <c r="F150" s="279"/>
      <c r="G150" s="279"/>
      <c r="H150" s="279"/>
      <c r="I150" s="279"/>
      <c r="J150" s="279"/>
    </row>
    <row r="151" spans="1:10" x14ac:dyDescent="0.35">
      <c r="A151" s="279"/>
      <c r="B151" s="279"/>
      <c r="C151" s="279"/>
      <c r="D151" s="279"/>
      <c r="E151" s="279"/>
      <c r="F151" s="279"/>
      <c r="G151" s="279"/>
      <c r="H151" s="279"/>
      <c r="I151" s="279"/>
      <c r="J151" s="279"/>
    </row>
    <row r="152" spans="1:10" x14ac:dyDescent="0.35">
      <c r="A152" s="279"/>
      <c r="B152" s="279"/>
      <c r="C152" s="279"/>
      <c r="D152" s="279"/>
      <c r="E152" s="279"/>
      <c r="F152" s="279"/>
      <c r="G152" s="279"/>
      <c r="H152" s="279"/>
      <c r="I152" s="279"/>
      <c r="J152" s="279"/>
    </row>
    <row r="153" spans="1:10" x14ac:dyDescent="0.35">
      <c r="A153" s="279"/>
      <c r="B153" s="279"/>
      <c r="C153" s="279"/>
      <c r="D153" s="279"/>
      <c r="E153" s="279"/>
      <c r="F153" s="279"/>
      <c r="G153" s="279"/>
      <c r="H153" s="279"/>
      <c r="I153" s="279"/>
      <c r="J153" s="279"/>
    </row>
    <row r="154" spans="1:10" x14ac:dyDescent="0.35">
      <c r="A154" s="279"/>
      <c r="B154" s="279"/>
      <c r="C154" s="279"/>
      <c r="D154" s="279"/>
      <c r="E154" s="279"/>
      <c r="F154" s="279"/>
      <c r="G154" s="279"/>
      <c r="H154" s="279"/>
      <c r="I154" s="279"/>
      <c r="J154" s="279"/>
    </row>
    <row r="155" spans="1:10" x14ac:dyDescent="0.35">
      <c r="A155" s="279"/>
      <c r="B155" s="279"/>
      <c r="C155" s="279"/>
      <c r="D155" s="279"/>
      <c r="E155" s="279"/>
      <c r="F155" s="279"/>
      <c r="G155" s="279"/>
      <c r="H155" s="279"/>
      <c r="I155" s="279"/>
      <c r="J155" s="279"/>
    </row>
    <row r="156" spans="1:10" x14ac:dyDescent="0.35">
      <c r="A156" s="279"/>
      <c r="B156" s="279"/>
      <c r="C156" s="279"/>
      <c r="D156" s="279"/>
      <c r="E156" s="279"/>
      <c r="F156" s="279"/>
      <c r="G156" s="279"/>
      <c r="H156" s="279"/>
      <c r="I156" s="279"/>
      <c r="J156" s="279"/>
    </row>
    <row r="157" spans="1:10" x14ac:dyDescent="0.35">
      <c r="A157" s="279"/>
      <c r="B157" s="279"/>
      <c r="C157" s="279"/>
      <c r="D157" s="279"/>
      <c r="E157" s="279"/>
      <c r="F157" s="279"/>
      <c r="G157" s="279"/>
      <c r="H157" s="279"/>
      <c r="I157" s="279"/>
      <c r="J157" s="279"/>
    </row>
    <row r="158" spans="1:10" x14ac:dyDescent="0.35">
      <c r="A158" s="279"/>
      <c r="B158" s="279"/>
      <c r="C158" s="279"/>
      <c r="D158" s="279"/>
      <c r="E158" s="279"/>
      <c r="F158" s="279"/>
      <c r="G158" s="279"/>
      <c r="H158" s="279"/>
      <c r="I158" s="279"/>
      <c r="J158" s="279"/>
    </row>
    <row r="159" spans="1:10" x14ac:dyDescent="0.35">
      <c r="A159" s="279"/>
      <c r="B159" s="279"/>
      <c r="C159" s="279"/>
      <c r="D159" s="279"/>
      <c r="E159" s="279"/>
      <c r="F159" s="279"/>
      <c r="G159" s="279"/>
      <c r="H159" s="279"/>
      <c r="I159" s="279"/>
      <c r="J159" s="279"/>
    </row>
    <row r="160" spans="1:10" x14ac:dyDescent="0.35">
      <c r="A160" s="279"/>
      <c r="B160" s="279"/>
      <c r="C160" s="279"/>
      <c r="D160" s="279"/>
      <c r="E160" s="279"/>
      <c r="F160" s="279"/>
      <c r="G160" s="279"/>
      <c r="H160" s="279"/>
      <c r="I160" s="279"/>
      <c r="J160" s="279"/>
    </row>
    <row r="161" spans="1:10" x14ac:dyDescent="0.35">
      <c r="A161" s="279"/>
      <c r="B161" s="279"/>
      <c r="C161" s="279"/>
      <c r="D161" s="279"/>
      <c r="E161" s="279"/>
      <c r="F161" s="279"/>
      <c r="G161" s="279"/>
      <c r="H161" s="279"/>
      <c r="I161" s="279"/>
      <c r="J161" s="279"/>
    </row>
    <row r="162" spans="1:10" x14ac:dyDescent="0.35">
      <c r="A162" s="279"/>
      <c r="B162" s="279"/>
      <c r="C162" s="279"/>
      <c r="D162" s="279"/>
      <c r="E162" s="279"/>
      <c r="F162" s="279"/>
      <c r="G162" s="279"/>
      <c r="H162" s="279"/>
      <c r="I162" s="279"/>
      <c r="J162" s="279"/>
    </row>
    <row r="163" spans="1:10" x14ac:dyDescent="0.35">
      <c r="A163" s="279"/>
      <c r="B163" s="279"/>
      <c r="C163" s="279"/>
      <c r="D163" s="279"/>
      <c r="E163" s="279"/>
      <c r="F163" s="279"/>
      <c r="G163" s="279"/>
      <c r="H163" s="279"/>
      <c r="I163" s="279"/>
      <c r="J163" s="279"/>
    </row>
    <row r="164" spans="1:10" x14ac:dyDescent="0.35">
      <c r="A164" s="279"/>
      <c r="B164" s="279"/>
      <c r="C164" s="279"/>
      <c r="D164" s="279"/>
      <c r="E164" s="279"/>
      <c r="F164" s="279"/>
      <c r="G164" s="279"/>
      <c r="H164" s="279"/>
      <c r="I164" s="279"/>
      <c r="J164" s="279"/>
    </row>
    <row r="165" spans="1:10" x14ac:dyDescent="0.35">
      <c r="A165" s="279"/>
      <c r="B165" s="279"/>
      <c r="C165" s="279"/>
      <c r="D165" s="279"/>
      <c r="E165" s="279"/>
      <c r="F165" s="279"/>
      <c r="G165" s="279"/>
      <c r="H165" s="279"/>
      <c r="I165" s="279"/>
      <c r="J165" s="279"/>
    </row>
    <row r="166" spans="1:10" x14ac:dyDescent="0.35">
      <c r="A166" s="279"/>
      <c r="B166" s="279"/>
      <c r="C166" s="279"/>
      <c r="D166" s="279"/>
      <c r="E166" s="279"/>
      <c r="F166" s="279"/>
      <c r="G166" s="279"/>
      <c r="H166" s="279"/>
      <c r="I166" s="279"/>
      <c r="J166" s="279"/>
    </row>
    <row r="167" spans="1:10" x14ac:dyDescent="0.35">
      <c r="A167" s="279"/>
      <c r="B167" s="279"/>
      <c r="C167" s="279"/>
      <c r="D167" s="279"/>
      <c r="E167" s="279"/>
      <c r="F167" s="279"/>
      <c r="G167" s="279"/>
      <c r="H167" s="279"/>
      <c r="I167" s="279"/>
      <c r="J167" s="279"/>
    </row>
    <row r="168" spans="1:10" x14ac:dyDescent="0.35">
      <c r="A168" s="279"/>
      <c r="B168" s="279"/>
      <c r="C168" s="279"/>
      <c r="D168" s="279"/>
      <c r="E168" s="279"/>
      <c r="F168" s="279"/>
      <c r="G168" s="279"/>
      <c r="H168" s="279"/>
      <c r="I168" s="279"/>
      <c r="J168" s="279"/>
    </row>
    <row r="169" spans="1:10" x14ac:dyDescent="0.35">
      <c r="A169" s="279"/>
      <c r="B169" s="279"/>
      <c r="C169" s="279"/>
      <c r="D169" s="279"/>
      <c r="E169" s="279"/>
      <c r="F169" s="279"/>
      <c r="G169" s="279"/>
      <c r="H169" s="279"/>
      <c r="I169" s="279"/>
      <c r="J169" s="279"/>
    </row>
    <row r="170" spans="1:10" x14ac:dyDescent="0.35">
      <c r="A170" s="279"/>
      <c r="B170" s="279"/>
      <c r="C170" s="279"/>
      <c r="D170" s="279"/>
      <c r="E170" s="279"/>
      <c r="F170" s="279"/>
      <c r="G170" s="279"/>
      <c r="H170" s="279"/>
      <c r="I170" s="279"/>
      <c r="J170" s="279"/>
    </row>
    <row r="171" spans="1:10" x14ac:dyDescent="0.35">
      <c r="A171" s="279"/>
      <c r="B171" s="279"/>
      <c r="C171" s="279"/>
      <c r="D171" s="279"/>
      <c r="E171" s="279"/>
      <c r="F171" s="279"/>
      <c r="G171" s="279"/>
      <c r="H171" s="279"/>
      <c r="I171" s="279"/>
      <c r="J171" s="279"/>
    </row>
    <row r="172" spans="1:10" x14ac:dyDescent="0.35">
      <c r="A172" s="279"/>
      <c r="B172" s="279"/>
      <c r="C172" s="279"/>
      <c r="D172" s="279"/>
      <c r="E172" s="279"/>
      <c r="F172" s="279"/>
      <c r="G172" s="279"/>
      <c r="H172" s="279"/>
      <c r="I172" s="279"/>
      <c r="J172" s="279"/>
    </row>
    <row r="173" spans="1:10" x14ac:dyDescent="0.35">
      <c r="A173" s="279"/>
      <c r="B173" s="279"/>
      <c r="C173" s="279"/>
      <c r="D173" s="279"/>
      <c r="E173" s="279"/>
      <c r="F173" s="279"/>
      <c r="G173" s="279"/>
      <c r="H173" s="279"/>
      <c r="I173" s="279"/>
      <c r="J173" s="279"/>
    </row>
    <row r="174" spans="1:10" x14ac:dyDescent="0.35">
      <c r="A174" s="279"/>
      <c r="B174" s="279"/>
      <c r="C174" s="279"/>
      <c r="D174" s="279"/>
      <c r="E174" s="279"/>
      <c r="F174" s="279"/>
      <c r="G174" s="279"/>
      <c r="H174" s="279"/>
      <c r="I174" s="279"/>
      <c r="J174" s="279"/>
    </row>
    <row r="175" spans="1:10" x14ac:dyDescent="0.35">
      <c r="A175" s="279"/>
      <c r="B175" s="279"/>
      <c r="C175" s="279"/>
      <c r="D175" s="279"/>
      <c r="E175" s="279"/>
      <c r="F175" s="279"/>
      <c r="G175" s="279"/>
      <c r="H175" s="279"/>
      <c r="I175" s="279"/>
      <c r="J175" s="279"/>
    </row>
    <row r="176" spans="1:10" x14ac:dyDescent="0.35">
      <c r="A176" s="279"/>
      <c r="B176" s="279"/>
      <c r="C176" s="279"/>
      <c r="D176" s="279"/>
      <c r="E176" s="279"/>
      <c r="F176" s="279"/>
      <c r="G176" s="279"/>
      <c r="H176" s="279"/>
      <c r="I176" s="279"/>
      <c r="J176" s="279"/>
    </row>
    <row r="177" spans="1:10" x14ac:dyDescent="0.35">
      <c r="A177" s="279"/>
      <c r="B177" s="279"/>
      <c r="C177" s="279"/>
      <c r="D177" s="279"/>
      <c r="E177" s="279"/>
      <c r="F177" s="279"/>
      <c r="G177" s="279"/>
      <c r="H177" s="279"/>
      <c r="I177" s="279"/>
      <c r="J177" s="279"/>
    </row>
    <row r="178" spans="1:10" x14ac:dyDescent="0.35">
      <c r="A178" s="279"/>
      <c r="B178" s="279"/>
      <c r="C178" s="279"/>
      <c r="D178" s="279"/>
      <c r="E178" s="279"/>
      <c r="F178" s="279"/>
      <c r="G178" s="279"/>
      <c r="H178" s="279"/>
      <c r="I178" s="279"/>
      <c r="J178" s="279"/>
    </row>
    <row r="179" spans="1:10" x14ac:dyDescent="0.35">
      <c r="A179" s="279"/>
      <c r="B179" s="279"/>
      <c r="C179" s="279"/>
      <c r="D179" s="279"/>
      <c r="E179" s="279"/>
      <c r="F179" s="279"/>
      <c r="G179" s="279"/>
      <c r="H179" s="279"/>
      <c r="I179" s="279"/>
      <c r="J179" s="279"/>
    </row>
    <row r="180" spans="1:10" x14ac:dyDescent="0.35">
      <c r="A180" s="279"/>
      <c r="B180" s="279"/>
      <c r="C180" s="279"/>
      <c r="D180" s="279"/>
      <c r="E180" s="279"/>
      <c r="F180" s="279"/>
      <c r="G180" s="279"/>
      <c r="H180" s="279"/>
      <c r="I180" s="279"/>
      <c r="J180" s="279"/>
    </row>
    <row r="181" spans="1:10" x14ac:dyDescent="0.35">
      <c r="A181" s="279"/>
      <c r="B181" s="279"/>
      <c r="C181" s="279"/>
      <c r="D181" s="279"/>
      <c r="E181" s="279"/>
      <c r="F181" s="279"/>
      <c r="G181" s="279"/>
      <c r="H181" s="279"/>
      <c r="I181" s="279"/>
      <c r="J181" s="279"/>
    </row>
    <row r="182" spans="1:10" x14ac:dyDescent="0.35">
      <c r="A182" s="279"/>
      <c r="B182" s="279"/>
      <c r="C182" s="279"/>
      <c r="D182" s="279"/>
      <c r="E182" s="279"/>
      <c r="F182" s="279"/>
      <c r="G182" s="279"/>
      <c r="H182" s="279"/>
      <c r="I182" s="279"/>
      <c r="J182" s="279"/>
    </row>
    <row r="183" spans="1:10" x14ac:dyDescent="0.35">
      <c r="A183" s="279"/>
      <c r="B183" s="279"/>
      <c r="C183" s="279"/>
      <c r="D183" s="279"/>
      <c r="E183" s="279"/>
      <c r="F183" s="279"/>
      <c r="G183" s="279"/>
      <c r="H183" s="279"/>
      <c r="I183" s="279"/>
      <c r="J183" s="279"/>
    </row>
    <row r="184" spans="1:10" x14ac:dyDescent="0.35">
      <c r="A184" s="279"/>
      <c r="B184" s="279"/>
      <c r="C184" s="279"/>
      <c r="D184" s="279"/>
      <c r="E184" s="279"/>
      <c r="F184" s="279"/>
      <c r="G184" s="279"/>
      <c r="H184" s="279"/>
      <c r="I184" s="279"/>
      <c r="J184" s="279"/>
    </row>
    <row r="185" spans="1:10" x14ac:dyDescent="0.35">
      <c r="A185" s="279"/>
      <c r="B185" s="279"/>
      <c r="C185" s="279"/>
      <c r="D185" s="279"/>
      <c r="E185" s="279"/>
      <c r="F185" s="279"/>
      <c r="G185" s="279"/>
      <c r="H185" s="279"/>
      <c r="I185" s="279"/>
      <c r="J185" s="279"/>
    </row>
    <row r="186" spans="1:10" x14ac:dyDescent="0.35">
      <c r="A186" s="279"/>
      <c r="B186" s="279"/>
      <c r="C186" s="279"/>
      <c r="D186" s="279"/>
      <c r="E186" s="279"/>
      <c r="F186" s="279"/>
      <c r="G186" s="279"/>
      <c r="H186" s="279"/>
      <c r="I186" s="279"/>
      <c r="J186" s="279"/>
    </row>
    <row r="187" spans="1:10" x14ac:dyDescent="0.35">
      <c r="A187" s="279"/>
      <c r="B187" s="279"/>
      <c r="C187" s="279"/>
      <c r="D187" s="279"/>
      <c r="E187" s="279"/>
      <c r="F187" s="279"/>
      <c r="G187" s="279"/>
      <c r="H187" s="279"/>
      <c r="I187" s="279"/>
      <c r="J187" s="279"/>
    </row>
    <row r="188" spans="1:10" x14ac:dyDescent="0.35">
      <c r="A188" s="279"/>
      <c r="B188" s="279"/>
      <c r="C188" s="279"/>
      <c r="D188" s="279"/>
      <c r="E188" s="279"/>
      <c r="F188" s="279"/>
      <c r="G188" s="279"/>
      <c r="H188" s="279"/>
      <c r="I188" s="279"/>
      <c r="J188" s="279"/>
    </row>
    <row r="189" spans="1:10" x14ac:dyDescent="0.35">
      <c r="A189" s="279"/>
      <c r="B189" s="279"/>
      <c r="C189" s="279"/>
      <c r="D189" s="279"/>
      <c r="E189" s="279"/>
      <c r="F189" s="279"/>
      <c r="G189" s="279"/>
      <c r="H189" s="279"/>
      <c r="I189" s="279"/>
      <c r="J189" s="279"/>
    </row>
    <row r="190" spans="1:10" x14ac:dyDescent="0.35">
      <c r="A190" s="279"/>
      <c r="B190" s="279"/>
      <c r="C190" s="279"/>
      <c r="D190" s="279"/>
      <c r="E190" s="279"/>
      <c r="F190" s="279"/>
      <c r="G190" s="279"/>
      <c r="H190" s="279"/>
      <c r="I190" s="279"/>
      <c r="J190" s="279"/>
    </row>
    <row r="191" spans="1:10" x14ac:dyDescent="0.35">
      <c r="A191" s="279"/>
      <c r="B191" s="279"/>
      <c r="C191" s="279"/>
      <c r="D191" s="279"/>
      <c r="E191" s="279"/>
      <c r="F191" s="279"/>
      <c r="G191" s="279"/>
      <c r="H191" s="279"/>
      <c r="I191" s="279"/>
      <c r="J191" s="279"/>
    </row>
    <row r="192" spans="1:10" x14ac:dyDescent="0.35">
      <c r="A192" s="279"/>
      <c r="B192" s="279"/>
      <c r="C192" s="279"/>
      <c r="D192" s="279"/>
      <c r="E192" s="279"/>
      <c r="F192" s="279"/>
      <c r="G192" s="279"/>
      <c r="H192" s="279"/>
      <c r="I192" s="279"/>
      <c r="J192" s="279"/>
    </row>
    <row r="193" spans="1:10" x14ac:dyDescent="0.35">
      <c r="A193" s="279"/>
      <c r="B193" s="279"/>
      <c r="C193" s="279"/>
      <c r="D193" s="279"/>
      <c r="E193" s="279"/>
      <c r="F193" s="279"/>
      <c r="G193" s="279"/>
      <c r="H193" s="279"/>
      <c r="I193" s="279"/>
      <c r="J193" s="279"/>
    </row>
    <row r="194" spans="1:10" x14ac:dyDescent="0.35">
      <c r="A194" s="279"/>
      <c r="B194" s="279"/>
      <c r="C194" s="279"/>
      <c r="D194" s="279"/>
      <c r="E194" s="279"/>
      <c r="F194" s="279"/>
      <c r="G194" s="279"/>
      <c r="H194" s="279"/>
      <c r="I194" s="279"/>
      <c r="J194" s="279"/>
    </row>
    <row r="195" spans="1:10" x14ac:dyDescent="0.35">
      <c r="A195" s="279"/>
      <c r="B195" s="279"/>
      <c r="C195" s="279"/>
      <c r="D195" s="279"/>
      <c r="E195" s="279"/>
      <c r="F195" s="279"/>
      <c r="G195" s="279"/>
      <c r="H195" s="279"/>
      <c r="I195" s="279"/>
      <c r="J195" s="279"/>
    </row>
    <row r="196" spans="1:10" x14ac:dyDescent="0.35">
      <c r="A196" s="279"/>
      <c r="B196" s="279"/>
      <c r="C196" s="279"/>
      <c r="D196" s="279"/>
      <c r="E196" s="279"/>
      <c r="F196" s="279"/>
      <c r="G196" s="279"/>
      <c r="H196" s="279"/>
      <c r="I196" s="279"/>
      <c r="J196" s="279"/>
    </row>
    <row r="197" spans="1:10" x14ac:dyDescent="0.35">
      <c r="A197" s="279"/>
      <c r="B197" s="279"/>
      <c r="C197" s="279"/>
      <c r="D197" s="279"/>
      <c r="E197" s="279"/>
      <c r="F197" s="279"/>
      <c r="G197" s="279"/>
      <c r="H197" s="279"/>
      <c r="I197" s="279"/>
      <c r="J197" s="279"/>
    </row>
    <row r="198" spans="1:10" x14ac:dyDescent="0.35">
      <c r="A198" s="279"/>
      <c r="B198" s="279"/>
      <c r="C198" s="279"/>
      <c r="D198" s="279"/>
      <c r="E198" s="279"/>
      <c r="F198" s="279"/>
      <c r="G198" s="279"/>
      <c r="H198" s="279"/>
      <c r="I198" s="279"/>
      <c r="J198" s="279"/>
    </row>
    <row r="199" spans="1:10" x14ac:dyDescent="0.35">
      <c r="A199" s="279"/>
      <c r="B199" s="279"/>
      <c r="C199" s="279"/>
      <c r="D199" s="279"/>
      <c r="E199" s="279"/>
      <c r="F199" s="279"/>
      <c r="G199" s="279"/>
      <c r="H199" s="279"/>
      <c r="I199" s="279"/>
      <c r="J199" s="279"/>
    </row>
    <row r="200" spans="1:10" x14ac:dyDescent="0.35">
      <c r="A200" s="279"/>
      <c r="B200" s="279"/>
      <c r="C200" s="279"/>
      <c r="D200" s="279"/>
      <c r="E200" s="279"/>
      <c r="F200" s="279"/>
      <c r="G200" s="279"/>
      <c r="H200" s="279"/>
      <c r="I200" s="279"/>
      <c r="J200" s="279"/>
    </row>
    <row r="201" spans="1:10" x14ac:dyDescent="0.35">
      <c r="A201" s="279"/>
      <c r="B201" s="279"/>
      <c r="C201" s="279"/>
      <c r="D201" s="279"/>
      <c r="E201" s="279"/>
      <c r="F201" s="279"/>
      <c r="G201" s="279"/>
      <c r="H201" s="279"/>
      <c r="I201" s="279"/>
      <c r="J201" s="279"/>
    </row>
    <row r="202" spans="1:10" x14ac:dyDescent="0.35">
      <c r="A202" s="279"/>
      <c r="B202" s="279"/>
      <c r="C202" s="279"/>
      <c r="D202" s="279"/>
      <c r="E202" s="279"/>
      <c r="F202" s="279"/>
      <c r="G202" s="279"/>
      <c r="H202" s="279"/>
      <c r="I202" s="279"/>
      <c r="J202" s="279"/>
    </row>
    <row r="203" spans="1:10" x14ac:dyDescent="0.35">
      <c r="A203" s="279"/>
      <c r="B203" s="279"/>
      <c r="C203" s="279"/>
      <c r="D203" s="279"/>
      <c r="E203" s="279"/>
      <c r="F203" s="279"/>
      <c r="G203" s="279"/>
      <c r="H203" s="279"/>
      <c r="I203" s="279"/>
      <c r="J203" s="279"/>
    </row>
    <row r="204" spans="1:10" x14ac:dyDescent="0.35">
      <c r="A204" s="279"/>
      <c r="B204" s="279"/>
      <c r="C204" s="279"/>
      <c r="D204" s="279"/>
      <c r="E204" s="279"/>
      <c r="F204" s="279"/>
      <c r="G204" s="279"/>
      <c r="H204" s="279"/>
      <c r="I204" s="279"/>
      <c r="J204" s="279"/>
    </row>
    <row r="205" spans="1:10" x14ac:dyDescent="0.35">
      <c r="A205" s="279"/>
      <c r="B205" s="279"/>
      <c r="C205" s="279"/>
      <c r="D205" s="279"/>
      <c r="E205" s="279"/>
      <c r="F205" s="279"/>
      <c r="G205" s="279"/>
      <c r="H205" s="279"/>
      <c r="I205" s="279"/>
      <c r="J205" s="279"/>
    </row>
    <row r="206" spans="1:10" x14ac:dyDescent="0.35">
      <c r="A206" s="279"/>
      <c r="B206" s="279"/>
      <c r="C206" s="279"/>
      <c r="D206" s="279"/>
      <c r="E206" s="279"/>
      <c r="F206" s="279"/>
      <c r="G206" s="279"/>
      <c r="H206" s="279"/>
      <c r="I206" s="279"/>
      <c r="J206" s="279"/>
    </row>
    <row r="207" spans="1:10" x14ac:dyDescent="0.35">
      <c r="A207" s="279"/>
      <c r="B207" s="279"/>
      <c r="C207" s="279"/>
      <c r="D207" s="279"/>
      <c r="E207" s="279"/>
      <c r="F207" s="279"/>
      <c r="G207" s="279"/>
      <c r="H207" s="279"/>
      <c r="I207" s="279"/>
      <c r="J207" s="279"/>
    </row>
    <row r="208" spans="1:10" x14ac:dyDescent="0.35">
      <c r="A208" s="279"/>
      <c r="B208" s="279"/>
      <c r="C208" s="279"/>
      <c r="D208" s="279"/>
      <c r="E208" s="279"/>
      <c r="F208" s="279"/>
      <c r="G208" s="279"/>
      <c r="H208" s="279"/>
      <c r="I208" s="279"/>
      <c r="J208" s="279"/>
    </row>
    <row r="209" spans="1:10" x14ac:dyDescent="0.35">
      <c r="A209" s="279"/>
      <c r="B209" s="279"/>
      <c r="C209" s="279"/>
      <c r="D209" s="279"/>
      <c r="E209" s="279"/>
      <c r="F209" s="279"/>
      <c r="G209" s="279"/>
      <c r="H209" s="279"/>
      <c r="I209" s="279"/>
      <c r="J209" s="279"/>
    </row>
    <row r="210" spans="1:10" x14ac:dyDescent="0.35">
      <c r="A210" s="279"/>
      <c r="B210" s="279"/>
      <c r="C210" s="279"/>
      <c r="D210" s="279"/>
      <c r="E210" s="279"/>
      <c r="F210" s="279"/>
      <c r="G210" s="279"/>
      <c r="H210" s="279"/>
      <c r="I210" s="279"/>
      <c r="J210" s="279"/>
    </row>
    <row r="211" spans="1:10" x14ac:dyDescent="0.35">
      <c r="A211" s="279"/>
      <c r="B211" s="279"/>
      <c r="C211" s="279"/>
      <c r="D211" s="279"/>
      <c r="E211" s="279"/>
      <c r="F211" s="279"/>
      <c r="G211" s="279"/>
      <c r="H211" s="279"/>
      <c r="I211" s="279"/>
      <c r="J211" s="279"/>
    </row>
    <row r="212" spans="1:10" x14ac:dyDescent="0.35">
      <c r="A212" s="279"/>
      <c r="B212" s="279"/>
      <c r="C212" s="279"/>
      <c r="D212" s="279"/>
      <c r="E212" s="279"/>
      <c r="F212" s="279"/>
      <c r="G212" s="279"/>
      <c r="H212" s="279"/>
      <c r="I212" s="279"/>
      <c r="J212" s="279"/>
    </row>
    <row r="213" spans="1:10" x14ac:dyDescent="0.35">
      <c r="A213" s="279"/>
      <c r="B213" s="279"/>
      <c r="C213" s="279"/>
      <c r="D213" s="279"/>
      <c r="E213" s="279"/>
      <c r="F213" s="279"/>
      <c r="G213" s="279"/>
      <c r="H213" s="279"/>
      <c r="I213" s="279"/>
      <c r="J213" s="279"/>
    </row>
    <row r="214" spans="1:10" x14ac:dyDescent="0.35">
      <c r="A214" s="279"/>
      <c r="B214" s="279"/>
      <c r="C214" s="279"/>
      <c r="D214" s="279"/>
      <c r="E214" s="279"/>
      <c r="F214" s="279"/>
      <c r="G214" s="279"/>
      <c r="H214" s="279"/>
      <c r="I214" s="279"/>
      <c r="J214" s="279"/>
    </row>
    <row r="215" spans="1:10" x14ac:dyDescent="0.35">
      <c r="A215" s="279"/>
      <c r="B215" s="279"/>
      <c r="C215" s="279"/>
      <c r="D215" s="279"/>
      <c r="E215" s="279"/>
      <c r="F215" s="279"/>
      <c r="G215" s="279"/>
      <c r="H215" s="279"/>
      <c r="I215" s="279"/>
      <c r="J215" s="279"/>
    </row>
    <row r="216" spans="1:10" x14ac:dyDescent="0.35">
      <c r="A216" s="279"/>
      <c r="B216" s="279"/>
      <c r="C216" s="279"/>
      <c r="D216" s="279"/>
      <c r="E216" s="279"/>
      <c r="F216" s="279"/>
      <c r="G216" s="279"/>
      <c r="H216" s="279"/>
      <c r="I216" s="279"/>
      <c r="J216" s="279"/>
    </row>
    <row r="217" spans="1:10" x14ac:dyDescent="0.35">
      <c r="A217" s="279"/>
      <c r="B217" s="279"/>
      <c r="C217" s="279"/>
      <c r="D217" s="279"/>
      <c r="E217" s="279"/>
      <c r="F217" s="279"/>
      <c r="G217" s="279"/>
      <c r="H217" s="279"/>
      <c r="I217" s="279"/>
      <c r="J217" s="279"/>
    </row>
    <row r="218" spans="1:10" x14ac:dyDescent="0.35">
      <c r="A218" s="279"/>
      <c r="B218" s="279"/>
      <c r="C218" s="279"/>
      <c r="D218" s="279"/>
      <c r="E218" s="279"/>
      <c r="F218" s="279"/>
      <c r="G218" s="279"/>
      <c r="H218" s="279"/>
      <c r="I218" s="279"/>
      <c r="J218" s="279"/>
    </row>
    <row r="219" spans="1:10" x14ac:dyDescent="0.35">
      <c r="A219" s="279"/>
      <c r="B219" s="279"/>
      <c r="C219" s="279"/>
      <c r="D219" s="279"/>
      <c r="E219" s="279"/>
      <c r="F219" s="279"/>
      <c r="G219" s="279"/>
      <c r="H219" s="279"/>
      <c r="I219" s="279"/>
      <c r="J219" s="279"/>
    </row>
    <row r="220" spans="1:10" x14ac:dyDescent="0.35">
      <c r="A220" s="279"/>
      <c r="B220" s="279"/>
      <c r="C220" s="279"/>
      <c r="D220" s="279"/>
      <c r="E220" s="279"/>
      <c r="F220" s="279"/>
      <c r="G220" s="279"/>
      <c r="H220" s="279"/>
      <c r="I220" s="279"/>
      <c r="J220" s="279"/>
    </row>
    <row r="221" spans="1:10" x14ac:dyDescent="0.35">
      <c r="A221" s="279"/>
      <c r="B221" s="279"/>
      <c r="C221" s="279"/>
      <c r="D221" s="279"/>
      <c r="E221" s="279"/>
      <c r="F221" s="279"/>
      <c r="G221" s="279"/>
      <c r="H221" s="279"/>
      <c r="I221" s="279"/>
      <c r="J221" s="279"/>
    </row>
    <row r="222" spans="1:10" x14ac:dyDescent="0.35">
      <c r="A222" s="279"/>
      <c r="B222" s="279"/>
      <c r="C222" s="279"/>
      <c r="D222" s="279"/>
      <c r="E222" s="279"/>
      <c r="F222" s="279"/>
      <c r="G222" s="279"/>
      <c r="H222" s="279"/>
      <c r="I222" s="279"/>
      <c r="J222" s="279"/>
    </row>
    <row r="223" spans="1:10" x14ac:dyDescent="0.35">
      <c r="A223" s="279"/>
      <c r="B223" s="279"/>
      <c r="C223" s="279"/>
      <c r="D223" s="279"/>
      <c r="E223" s="279"/>
      <c r="F223" s="279"/>
      <c r="G223" s="279"/>
      <c r="H223" s="279"/>
      <c r="I223" s="279"/>
      <c r="J223" s="279"/>
    </row>
    <row r="224" spans="1:10" x14ac:dyDescent="0.35">
      <c r="A224" s="279"/>
      <c r="B224" s="279"/>
      <c r="C224" s="279"/>
      <c r="D224" s="279"/>
      <c r="E224" s="279"/>
      <c r="F224" s="279"/>
      <c r="G224" s="279"/>
      <c r="H224" s="279"/>
      <c r="I224" s="279"/>
      <c r="J224" s="279"/>
    </row>
    <row r="225" spans="1:10" x14ac:dyDescent="0.35">
      <c r="A225" s="279"/>
      <c r="B225" s="279"/>
      <c r="C225" s="279"/>
      <c r="D225" s="279"/>
      <c r="E225" s="279"/>
      <c r="F225" s="279"/>
      <c r="G225" s="279"/>
      <c r="H225" s="279"/>
      <c r="I225" s="279"/>
      <c r="J225" s="279"/>
    </row>
    <row r="226" spans="1:10" x14ac:dyDescent="0.35">
      <c r="A226" s="279"/>
      <c r="B226" s="279"/>
      <c r="C226" s="279"/>
      <c r="D226" s="279"/>
      <c r="E226" s="279"/>
      <c r="F226" s="279"/>
      <c r="G226" s="279"/>
      <c r="H226" s="279"/>
      <c r="I226" s="279"/>
      <c r="J226" s="279"/>
    </row>
    <row r="227" spans="1:10" x14ac:dyDescent="0.35">
      <c r="A227" s="279"/>
      <c r="B227" s="279"/>
      <c r="C227" s="279"/>
      <c r="D227" s="279"/>
      <c r="E227" s="279"/>
      <c r="F227" s="279"/>
      <c r="G227" s="279"/>
      <c r="H227" s="279"/>
      <c r="I227" s="279"/>
      <c r="J227" s="279"/>
    </row>
    <row r="228" spans="1:10" x14ac:dyDescent="0.35">
      <c r="A228" s="279"/>
      <c r="B228" s="279"/>
      <c r="C228" s="279"/>
      <c r="D228" s="279"/>
      <c r="E228" s="279"/>
      <c r="F228" s="279"/>
      <c r="G228" s="279"/>
      <c r="H228" s="279"/>
      <c r="I228" s="279"/>
      <c r="J228" s="279"/>
    </row>
    <row r="229" spans="1:10" x14ac:dyDescent="0.35">
      <c r="A229" s="279"/>
      <c r="B229" s="279"/>
      <c r="C229" s="279"/>
      <c r="D229" s="279"/>
      <c r="E229" s="279"/>
      <c r="F229" s="279"/>
      <c r="G229" s="279"/>
      <c r="H229" s="279"/>
      <c r="I229" s="279"/>
      <c r="J229" s="279"/>
    </row>
    <row r="230" spans="1:10" x14ac:dyDescent="0.35">
      <c r="A230" s="279"/>
      <c r="B230" s="279"/>
      <c r="C230" s="279"/>
      <c r="D230" s="279"/>
      <c r="E230" s="279"/>
      <c r="F230" s="279"/>
      <c r="G230" s="279"/>
      <c r="H230" s="279"/>
      <c r="I230" s="279"/>
      <c r="J230" s="279"/>
    </row>
    <row r="231" spans="1:10" x14ac:dyDescent="0.35">
      <c r="A231" s="279"/>
      <c r="B231" s="279"/>
      <c r="C231" s="279"/>
      <c r="D231" s="279"/>
      <c r="E231" s="279"/>
      <c r="F231" s="279"/>
      <c r="G231" s="279"/>
      <c r="H231" s="279"/>
      <c r="I231" s="279"/>
      <c r="J231" s="279"/>
    </row>
    <row r="232" spans="1:10" x14ac:dyDescent="0.35">
      <c r="A232" s="279"/>
      <c r="B232" s="279"/>
      <c r="C232" s="279"/>
      <c r="D232" s="279"/>
      <c r="E232" s="279"/>
      <c r="F232" s="279"/>
      <c r="G232" s="279"/>
      <c r="H232" s="279"/>
      <c r="I232" s="279"/>
      <c r="J232" s="279"/>
    </row>
    <row r="233" spans="1:10" x14ac:dyDescent="0.35">
      <c r="A233" s="279"/>
      <c r="B233" s="279"/>
      <c r="C233" s="279"/>
      <c r="D233" s="279"/>
      <c r="E233" s="279"/>
      <c r="F233" s="279"/>
      <c r="G233" s="279"/>
      <c r="H233" s="279"/>
      <c r="I233" s="279"/>
      <c r="J233" s="279"/>
    </row>
    <row r="234" spans="1:10" x14ac:dyDescent="0.35">
      <c r="A234" s="279"/>
      <c r="B234" s="279"/>
      <c r="C234" s="279"/>
      <c r="D234" s="279"/>
      <c r="E234" s="279"/>
      <c r="F234" s="279"/>
      <c r="G234" s="279"/>
      <c r="H234" s="279"/>
      <c r="I234" s="279"/>
      <c r="J234" s="279"/>
    </row>
    <row r="235" spans="1:10" x14ac:dyDescent="0.35">
      <c r="A235" s="279"/>
      <c r="B235" s="279"/>
      <c r="C235" s="279"/>
      <c r="D235" s="279"/>
      <c r="E235" s="279"/>
      <c r="F235" s="279"/>
      <c r="G235" s="279"/>
      <c r="H235" s="279"/>
      <c r="I235" s="279"/>
      <c r="J235" s="279"/>
    </row>
    <row r="236" spans="1:10" x14ac:dyDescent="0.35">
      <c r="A236" s="279"/>
      <c r="B236" s="279"/>
      <c r="C236" s="279"/>
      <c r="D236" s="279"/>
      <c r="E236" s="279"/>
      <c r="F236" s="279"/>
      <c r="G236" s="279"/>
      <c r="H236" s="279"/>
      <c r="I236" s="279"/>
      <c r="J236" s="279"/>
    </row>
    <row r="237" spans="1:10" x14ac:dyDescent="0.35">
      <c r="A237" s="279"/>
      <c r="B237" s="279"/>
      <c r="C237" s="279"/>
      <c r="D237" s="279"/>
      <c r="E237" s="279"/>
      <c r="F237" s="279"/>
      <c r="G237" s="279"/>
      <c r="H237" s="279"/>
      <c r="I237" s="279"/>
      <c r="J237" s="279"/>
    </row>
    <row r="238" spans="1:10" x14ac:dyDescent="0.35">
      <c r="A238" s="279"/>
      <c r="B238" s="279"/>
      <c r="C238" s="279"/>
      <c r="D238" s="279"/>
      <c r="E238" s="279"/>
      <c r="F238" s="279"/>
      <c r="G238" s="279"/>
      <c r="H238" s="279"/>
      <c r="I238" s="279"/>
      <c r="J238" s="279"/>
    </row>
    <row r="239" spans="1:10" x14ac:dyDescent="0.35">
      <c r="A239" s="279"/>
      <c r="B239" s="279"/>
      <c r="C239" s="279"/>
      <c r="D239" s="279"/>
      <c r="E239" s="279"/>
      <c r="F239" s="279"/>
      <c r="G239" s="279"/>
      <c r="H239" s="279"/>
      <c r="I239" s="279"/>
      <c r="J239" s="279"/>
    </row>
    <row r="240" spans="1:10" x14ac:dyDescent="0.35">
      <c r="A240" s="279"/>
      <c r="B240" s="279"/>
      <c r="C240" s="279"/>
      <c r="D240" s="279"/>
      <c r="E240" s="279"/>
      <c r="F240" s="279"/>
      <c r="G240" s="279"/>
      <c r="H240" s="279"/>
      <c r="I240" s="279"/>
      <c r="J240" s="279"/>
    </row>
    <row r="241" spans="1:10" x14ac:dyDescent="0.35">
      <c r="A241" s="279"/>
      <c r="B241" s="279"/>
      <c r="C241" s="279"/>
      <c r="D241" s="279"/>
      <c r="E241" s="279"/>
      <c r="F241" s="279"/>
      <c r="G241" s="279"/>
      <c r="H241" s="279"/>
      <c r="I241" s="279"/>
      <c r="J241" s="279"/>
    </row>
    <row r="242" spans="1:10" x14ac:dyDescent="0.35">
      <c r="A242" s="279"/>
      <c r="B242" s="279"/>
      <c r="C242" s="279"/>
      <c r="D242" s="279"/>
      <c r="E242" s="279"/>
      <c r="F242" s="279"/>
      <c r="G242" s="279"/>
      <c r="H242" s="279"/>
      <c r="I242" s="279"/>
      <c r="J242" s="279"/>
    </row>
    <row r="243" spans="1:10" x14ac:dyDescent="0.35">
      <c r="A243" s="279"/>
      <c r="B243" s="279"/>
      <c r="C243" s="279"/>
      <c r="D243" s="279"/>
      <c r="E243" s="279"/>
      <c r="F243" s="279"/>
      <c r="G243" s="279"/>
      <c r="H243" s="279"/>
      <c r="I243" s="279"/>
      <c r="J243" s="279"/>
    </row>
    <row r="244" spans="1:10" x14ac:dyDescent="0.35">
      <c r="A244" s="279"/>
      <c r="B244" s="279"/>
      <c r="C244" s="279"/>
      <c r="D244" s="279"/>
      <c r="E244" s="279"/>
      <c r="F244" s="279"/>
      <c r="G244" s="279"/>
      <c r="H244" s="279"/>
      <c r="I244" s="279"/>
      <c r="J244" s="279"/>
    </row>
    <row r="245" spans="1:10" x14ac:dyDescent="0.35">
      <c r="A245" s="279"/>
      <c r="B245" s="279"/>
      <c r="C245" s="279"/>
      <c r="D245" s="279"/>
      <c r="E245" s="279"/>
      <c r="F245" s="279"/>
      <c r="G245" s="279"/>
      <c r="H245" s="279"/>
      <c r="I245" s="279"/>
      <c r="J245" s="279"/>
    </row>
    <row r="246" spans="1:10" x14ac:dyDescent="0.35">
      <c r="A246" s="279"/>
      <c r="B246" s="279"/>
      <c r="C246" s="279"/>
      <c r="D246" s="279"/>
      <c r="E246" s="279"/>
      <c r="F246" s="279"/>
      <c r="G246" s="279"/>
      <c r="H246" s="279"/>
      <c r="I246" s="279"/>
      <c r="J246" s="279"/>
    </row>
    <row r="247" spans="1:10" x14ac:dyDescent="0.35">
      <c r="A247" s="279"/>
      <c r="B247" s="279"/>
      <c r="C247" s="279"/>
      <c r="D247" s="279"/>
      <c r="E247" s="279"/>
      <c r="F247" s="279"/>
      <c r="G247" s="279"/>
      <c r="H247" s="279"/>
      <c r="I247" s="279"/>
      <c r="J247" s="279"/>
    </row>
    <row r="248" spans="1:10" x14ac:dyDescent="0.35">
      <c r="A248" s="279"/>
      <c r="B248" s="279"/>
      <c r="C248" s="279"/>
      <c r="D248" s="279"/>
      <c r="E248" s="279"/>
      <c r="F248" s="279"/>
      <c r="G248" s="279"/>
      <c r="H248" s="279"/>
      <c r="I248" s="279"/>
      <c r="J248" s="279"/>
    </row>
    <row r="249" spans="1:10" x14ac:dyDescent="0.35">
      <c r="A249" s="279"/>
      <c r="B249" s="279"/>
      <c r="C249" s="279"/>
      <c r="D249" s="279"/>
      <c r="E249" s="279"/>
      <c r="F249" s="279"/>
      <c r="G249" s="279"/>
      <c r="H249" s="279"/>
      <c r="I249" s="279"/>
      <c r="J249" s="279"/>
    </row>
    <row r="250" spans="1:10" x14ac:dyDescent="0.35">
      <c r="A250" s="279"/>
      <c r="B250" s="279"/>
      <c r="C250" s="279"/>
      <c r="D250" s="279"/>
      <c r="E250" s="279"/>
      <c r="F250" s="279"/>
      <c r="G250" s="279"/>
      <c r="H250" s="279"/>
      <c r="I250" s="279"/>
      <c r="J250" s="279"/>
    </row>
    <row r="251" spans="1:10" x14ac:dyDescent="0.35">
      <c r="A251" s="279"/>
      <c r="B251" s="279"/>
      <c r="C251" s="279"/>
      <c r="D251" s="279"/>
      <c r="E251" s="279"/>
      <c r="F251" s="279"/>
      <c r="G251" s="279"/>
      <c r="H251" s="279"/>
      <c r="I251" s="279"/>
      <c r="J251" s="279"/>
    </row>
    <row r="252" spans="1:10" x14ac:dyDescent="0.35">
      <c r="A252" s="279"/>
      <c r="B252" s="279"/>
      <c r="C252" s="279"/>
      <c r="D252" s="279"/>
      <c r="E252" s="279"/>
      <c r="F252" s="279"/>
      <c r="G252" s="279"/>
      <c r="H252" s="279"/>
      <c r="I252" s="279"/>
      <c r="J252" s="279"/>
    </row>
    <row r="253" spans="1:10" x14ac:dyDescent="0.35">
      <c r="A253" s="279"/>
      <c r="B253" s="279"/>
      <c r="C253" s="279"/>
      <c r="D253" s="279"/>
      <c r="E253" s="279"/>
      <c r="F253" s="279"/>
      <c r="G253" s="279"/>
      <c r="H253" s="279"/>
      <c r="I253" s="279"/>
      <c r="J253" s="279"/>
    </row>
    <row r="254" spans="1:10" x14ac:dyDescent="0.35">
      <c r="A254" s="279"/>
      <c r="B254" s="279"/>
      <c r="C254" s="279"/>
      <c r="D254" s="279"/>
      <c r="E254" s="279"/>
      <c r="F254" s="279"/>
      <c r="G254" s="279"/>
      <c r="H254" s="279"/>
      <c r="I254" s="279"/>
      <c r="J254" s="279"/>
    </row>
    <row r="255" spans="1:10" x14ac:dyDescent="0.35">
      <c r="A255" s="279"/>
      <c r="B255" s="279"/>
      <c r="C255" s="279"/>
      <c r="D255" s="279"/>
      <c r="E255" s="279"/>
      <c r="F255" s="279"/>
      <c r="G255" s="279"/>
      <c r="H255" s="279"/>
      <c r="I255" s="279"/>
      <c r="J255" s="279"/>
    </row>
    <row r="256" spans="1:10" x14ac:dyDescent="0.35">
      <c r="A256" s="279"/>
      <c r="B256" s="279"/>
      <c r="C256" s="279"/>
      <c r="D256" s="279"/>
      <c r="E256" s="279"/>
      <c r="F256" s="279"/>
      <c r="G256" s="279"/>
      <c r="H256" s="279"/>
      <c r="I256" s="279"/>
      <c r="J256" s="279"/>
    </row>
    <row r="257" spans="1:10" x14ac:dyDescent="0.35">
      <c r="A257" s="279"/>
      <c r="B257" s="279"/>
      <c r="C257" s="279"/>
      <c r="D257" s="279"/>
      <c r="E257" s="279"/>
      <c r="F257" s="279"/>
      <c r="G257" s="279"/>
      <c r="H257" s="279"/>
      <c r="I257" s="279"/>
      <c r="J257" s="279"/>
    </row>
    <row r="258" spans="1:10" x14ac:dyDescent="0.35">
      <c r="A258" s="279"/>
      <c r="B258" s="279"/>
      <c r="C258" s="279"/>
      <c r="D258" s="279"/>
      <c r="E258" s="279"/>
      <c r="F258" s="279"/>
      <c r="G258" s="279"/>
      <c r="H258" s="279"/>
      <c r="I258" s="279"/>
      <c r="J258" s="279"/>
    </row>
    <row r="259" spans="1:10" x14ac:dyDescent="0.35">
      <c r="A259" s="279"/>
      <c r="B259" s="279"/>
      <c r="C259" s="279"/>
      <c r="D259" s="279"/>
      <c r="E259" s="279"/>
      <c r="F259" s="279"/>
      <c r="G259" s="279"/>
      <c r="H259" s="279"/>
      <c r="I259" s="279"/>
      <c r="J259" s="279"/>
    </row>
    <row r="260" spans="1:10" x14ac:dyDescent="0.35">
      <c r="A260" s="279"/>
      <c r="B260" s="279"/>
      <c r="C260" s="279"/>
      <c r="D260" s="279"/>
      <c r="E260" s="279"/>
      <c r="F260" s="279"/>
      <c r="G260" s="279"/>
      <c r="H260" s="279"/>
      <c r="I260" s="279"/>
      <c r="J260" s="279"/>
    </row>
    <row r="261" spans="1:10" x14ac:dyDescent="0.35">
      <c r="A261" s="279"/>
      <c r="B261" s="279"/>
      <c r="C261" s="279"/>
      <c r="D261" s="279"/>
      <c r="E261" s="279"/>
      <c r="F261" s="279"/>
      <c r="G261" s="279"/>
      <c r="H261" s="279"/>
      <c r="I261" s="279"/>
      <c r="J261" s="279"/>
    </row>
    <row r="262" spans="1:10" x14ac:dyDescent="0.35">
      <c r="A262" s="279"/>
      <c r="B262" s="279"/>
      <c r="C262" s="279"/>
      <c r="D262" s="279"/>
      <c r="E262" s="279"/>
      <c r="F262" s="279"/>
      <c r="G262" s="279"/>
      <c r="H262" s="279"/>
      <c r="I262" s="279"/>
      <c r="J262" s="279"/>
    </row>
    <row r="263" spans="1:10" x14ac:dyDescent="0.35">
      <c r="A263" s="279"/>
      <c r="B263" s="279"/>
      <c r="C263" s="279"/>
      <c r="D263" s="279"/>
      <c r="E263" s="279"/>
      <c r="F263" s="279"/>
      <c r="G263" s="279"/>
      <c r="H263" s="279"/>
      <c r="I263" s="279"/>
      <c r="J263" s="279"/>
    </row>
    <row r="264" spans="1:10" x14ac:dyDescent="0.35">
      <c r="A264" s="279"/>
      <c r="B264" s="279"/>
      <c r="C264" s="279"/>
      <c r="D264" s="279"/>
      <c r="E264" s="279"/>
      <c r="F264" s="279"/>
      <c r="G264" s="279"/>
      <c r="H264" s="279"/>
      <c r="I264" s="279"/>
      <c r="J264" s="279"/>
    </row>
    <row r="265" spans="1:10" x14ac:dyDescent="0.35">
      <c r="A265" s="279"/>
      <c r="B265" s="279"/>
      <c r="C265" s="279"/>
      <c r="D265" s="279"/>
      <c r="E265" s="279"/>
      <c r="F265" s="279"/>
      <c r="G265" s="279"/>
      <c r="H265" s="279"/>
      <c r="I265" s="279"/>
      <c r="J265" s="279"/>
    </row>
    <row r="266" spans="1:10" x14ac:dyDescent="0.35">
      <c r="A266" s="279"/>
      <c r="B266" s="279"/>
      <c r="C266" s="279"/>
      <c r="D266" s="279"/>
      <c r="E266" s="279"/>
      <c r="F266" s="279"/>
      <c r="G266" s="279"/>
      <c r="H266" s="279"/>
      <c r="I266" s="279"/>
      <c r="J266" s="279"/>
    </row>
    <row r="267" spans="1:10" x14ac:dyDescent="0.35">
      <c r="A267" s="279"/>
      <c r="B267" s="279"/>
      <c r="C267" s="279"/>
      <c r="D267" s="279"/>
      <c r="E267" s="279"/>
      <c r="F267" s="279"/>
      <c r="G267" s="279"/>
      <c r="H267" s="279"/>
      <c r="I267" s="279"/>
      <c r="J267" s="279"/>
    </row>
    <row r="268" spans="1:10" x14ac:dyDescent="0.35">
      <c r="A268" s="279"/>
      <c r="B268" s="279"/>
      <c r="C268" s="279"/>
      <c r="D268" s="279"/>
      <c r="E268" s="279"/>
      <c r="F268" s="279"/>
      <c r="G268" s="279"/>
      <c r="H268" s="279"/>
      <c r="I268" s="279"/>
      <c r="J268" s="279"/>
    </row>
    <row r="269" spans="1:10" x14ac:dyDescent="0.35">
      <c r="A269" s="279"/>
      <c r="B269" s="279"/>
      <c r="C269" s="279"/>
      <c r="D269" s="279"/>
      <c r="E269" s="279"/>
      <c r="F269" s="279"/>
      <c r="G269" s="279"/>
      <c r="H269" s="279"/>
      <c r="I269" s="279"/>
      <c r="J269" s="279"/>
    </row>
    <row r="270" spans="1:10" x14ac:dyDescent="0.35">
      <c r="A270" s="279"/>
      <c r="B270" s="279"/>
      <c r="C270" s="279"/>
      <c r="D270" s="279"/>
      <c r="E270" s="279"/>
      <c r="F270" s="279"/>
      <c r="G270" s="279"/>
      <c r="H270" s="279"/>
      <c r="I270" s="279"/>
      <c r="J270" s="279"/>
    </row>
    <row r="271" spans="1:10" x14ac:dyDescent="0.35">
      <c r="A271" s="279"/>
      <c r="B271" s="279"/>
      <c r="C271" s="279"/>
      <c r="D271" s="279"/>
      <c r="E271" s="279"/>
      <c r="F271" s="279"/>
      <c r="G271" s="279"/>
      <c r="H271" s="279"/>
      <c r="I271" s="279"/>
      <c r="J271" s="279"/>
    </row>
    <row r="272" spans="1:10" x14ac:dyDescent="0.35">
      <c r="A272" s="279"/>
      <c r="B272" s="279"/>
      <c r="C272" s="279"/>
      <c r="D272" s="279"/>
      <c r="E272" s="279"/>
      <c r="F272" s="279"/>
      <c r="G272" s="279"/>
      <c r="H272" s="279"/>
      <c r="I272" s="279"/>
      <c r="J272" s="279"/>
    </row>
    <row r="273" spans="1:10" x14ac:dyDescent="0.35">
      <c r="A273" s="279"/>
      <c r="B273" s="279"/>
      <c r="C273" s="279"/>
      <c r="D273" s="279"/>
      <c r="E273" s="279"/>
      <c r="F273" s="279"/>
      <c r="G273" s="279"/>
      <c r="H273" s="279"/>
      <c r="I273" s="279"/>
      <c r="J273" s="279"/>
    </row>
    <row r="274" spans="1:10" x14ac:dyDescent="0.35">
      <c r="A274" s="279"/>
      <c r="B274" s="279"/>
      <c r="C274" s="279"/>
      <c r="D274" s="279"/>
      <c r="E274" s="279"/>
      <c r="F274" s="279"/>
      <c r="G274" s="279"/>
      <c r="H274" s="279"/>
      <c r="I274" s="279"/>
      <c r="J274" s="279"/>
    </row>
    <row r="275" spans="1:10" x14ac:dyDescent="0.35">
      <c r="A275" s="279"/>
      <c r="B275" s="279"/>
      <c r="C275" s="279"/>
      <c r="D275" s="279"/>
      <c r="E275" s="279"/>
      <c r="F275" s="279"/>
      <c r="G275" s="279"/>
      <c r="H275" s="279"/>
      <c r="I275" s="279"/>
      <c r="J275" s="279"/>
    </row>
    <row r="276" spans="1:10" x14ac:dyDescent="0.35">
      <c r="A276" s="279"/>
      <c r="B276" s="279"/>
      <c r="C276" s="279"/>
      <c r="D276" s="279"/>
      <c r="E276" s="279"/>
      <c r="F276" s="279"/>
      <c r="G276" s="279"/>
      <c r="H276" s="279"/>
      <c r="I276" s="279"/>
      <c r="J276" s="279"/>
    </row>
    <row r="277" spans="1:10" x14ac:dyDescent="0.35">
      <c r="A277" s="279"/>
      <c r="B277" s="279"/>
      <c r="C277" s="279"/>
      <c r="D277" s="279"/>
      <c r="E277" s="279"/>
      <c r="F277" s="279"/>
      <c r="G277" s="279"/>
      <c r="H277" s="279"/>
      <c r="I277" s="279"/>
      <c r="J277" s="279"/>
    </row>
    <row r="278" spans="1:10" x14ac:dyDescent="0.35">
      <c r="A278" s="279"/>
      <c r="B278" s="279"/>
      <c r="C278" s="279"/>
      <c r="D278" s="279"/>
      <c r="E278" s="279"/>
      <c r="F278" s="279"/>
      <c r="G278" s="279"/>
      <c r="H278" s="279"/>
      <c r="I278" s="279"/>
      <c r="J278" s="279"/>
    </row>
    <row r="279" spans="1:10" x14ac:dyDescent="0.35">
      <c r="A279" s="279"/>
      <c r="B279" s="279"/>
      <c r="C279" s="279"/>
      <c r="D279" s="279"/>
      <c r="E279" s="279"/>
      <c r="F279" s="279"/>
      <c r="G279" s="279"/>
      <c r="H279" s="279"/>
      <c r="I279" s="279"/>
      <c r="J279" s="279"/>
    </row>
    <row r="280" spans="1:10" x14ac:dyDescent="0.35">
      <c r="A280" s="279"/>
      <c r="B280" s="279"/>
      <c r="C280" s="279"/>
      <c r="D280" s="279"/>
      <c r="E280" s="279"/>
      <c r="F280" s="279"/>
      <c r="G280" s="279"/>
      <c r="H280" s="279"/>
      <c r="I280" s="279"/>
      <c r="J280" s="279"/>
    </row>
    <row r="281" spans="1:10" x14ac:dyDescent="0.35">
      <c r="A281" s="279"/>
      <c r="B281" s="279"/>
      <c r="C281" s="279"/>
      <c r="D281" s="279"/>
      <c r="E281" s="279"/>
      <c r="F281" s="279"/>
      <c r="G281" s="279"/>
      <c r="H281" s="279"/>
      <c r="I281" s="279"/>
      <c r="J281" s="279"/>
    </row>
    <row r="282" spans="1:10" x14ac:dyDescent="0.35">
      <c r="A282" s="279"/>
      <c r="B282" s="279"/>
      <c r="C282" s="279"/>
      <c r="D282" s="279"/>
      <c r="E282" s="279"/>
      <c r="F282" s="279"/>
      <c r="G282" s="279"/>
      <c r="H282" s="279"/>
      <c r="I282" s="279"/>
      <c r="J282" s="279"/>
    </row>
    <row r="283" spans="1:10" x14ac:dyDescent="0.35">
      <c r="A283" s="279"/>
      <c r="B283" s="279"/>
      <c r="C283" s="279"/>
      <c r="D283" s="279"/>
      <c r="E283" s="279"/>
      <c r="F283" s="279"/>
      <c r="G283" s="279"/>
      <c r="H283" s="279"/>
      <c r="I283" s="279"/>
      <c r="J283" s="279"/>
    </row>
    <row r="284" spans="1:10" x14ac:dyDescent="0.35">
      <c r="A284" s="279"/>
      <c r="B284" s="279"/>
      <c r="C284" s="279"/>
      <c r="D284" s="279"/>
      <c r="E284" s="279"/>
      <c r="F284" s="279"/>
      <c r="G284" s="279"/>
      <c r="H284" s="279"/>
      <c r="I284" s="279"/>
      <c r="J284" s="279"/>
    </row>
    <row r="285" spans="1:10" x14ac:dyDescent="0.35">
      <c r="A285" s="279"/>
      <c r="B285" s="279"/>
      <c r="C285" s="279"/>
      <c r="D285" s="279"/>
      <c r="E285" s="279"/>
      <c r="F285" s="279"/>
      <c r="G285" s="279"/>
      <c r="H285" s="279"/>
      <c r="I285" s="279"/>
      <c r="J285" s="279"/>
    </row>
    <row r="286" spans="1:10" x14ac:dyDescent="0.35">
      <c r="A286" s="279"/>
      <c r="B286" s="279"/>
      <c r="C286" s="279"/>
      <c r="D286" s="279"/>
      <c r="E286" s="279"/>
      <c r="F286" s="279"/>
      <c r="G286" s="279"/>
      <c r="H286" s="279"/>
      <c r="I286" s="279"/>
      <c r="J286" s="279"/>
    </row>
    <row r="287" spans="1:10" x14ac:dyDescent="0.35">
      <c r="A287" s="279"/>
      <c r="B287" s="279"/>
      <c r="C287" s="279"/>
      <c r="D287" s="279"/>
      <c r="E287" s="279"/>
      <c r="F287" s="279"/>
      <c r="G287" s="279"/>
      <c r="H287" s="279"/>
      <c r="I287" s="279"/>
      <c r="J287" s="279"/>
    </row>
    <row r="288" spans="1:10" x14ac:dyDescent="0.35">
      <c r="A288" s="279"/>
      <c r="B288" s="279"/>
      <c r="C288" s="279"/>
      <c r="D288" s="279"/>
      <c r="E288" s="279"/>
      <c r="F288" s="279"/>
      <c r="G288" s="279"/>
      <c r="H288" s="279"/>
      <c r="I288" s="279"/>
      <c r="J288" s="279"/>
    </row>
    <row r="289" spans="1:10" x14ac:dyDescent="0.35">
      <c r="A289" s="279"/>
      <c r="B289" s="279"/>
      <c r="C289" s="279"/>
      <c r="D289" s="279"/>
      <c r="E289" s="279"/>
      <c r="F289" s="279"/>
      <c r="G289" s="279"/>
      <c r="H289" s="279"/>
      <c r="I289" s="279"/>
      <c r="J289" s="279"/>
    </row>
    <row r="290" spans="1:10" x14ac:dyDescent="0.35">
      <c r="A290" s="279"/>
      <c r="B290" s="279"/>
      <c r="C290" s="279"/>
      <c r="D290" s="279"/>
      <c r="E290" s="279"/>
      <c r="F290" s="279"/>
      <c r="G290" s="279"/>
      <c r="H290" s="279"/>
      <c r="I290" s="279"/>
      <c r="J290" s="279"/>
    </row>
    <row r="291" spans="1:10" x14ac:dyDescent="0.35">
      <c r="A291" s="279"/>
      <c r="B291" s="279"/>
      <c r="C291" s="279"/>
      <c r="D291" s="279"/>
      <c r="E291" s="279"/>
      <c r="F291" s="279"/>
      <c r="G291" s="279"/>
      <c r="H291" s="279"/>
      <c r="I291" s="279"/>
      <c r="J291" s="279"/>
    </row>
    <row r="292" spans="1:10" x14ac:dyDescent="0.35">
      <c r="A292" s="279"/>
      <c r="B292" s="279"/>
      <c r="C292" s="279"/>
      <c r="D292" s="279"/>
      <c r="E292" s="279"/>
      <c r="F292" s="279"/>
      <c r="G292" s="279"/>
      <c r="H292" s="279"/>
      <c r="I292" s="279"/>
      <c r="J292" s="279"/>
    </row>
    <row r="293" spans="1:10" x14ac:dyDescent="0.35">
      <c r="A293" s="279"/>
      <c r="B293" s="279"/>
      <c r="C293" s="279"/>
      <c r="D293" s="279"/>
      <c r="E293" s="279"/>
      <c r="F293" s="279"/>
      <c r="G293" s="279"/>
      <c r="H293" s="279"/>
      <c r="I293" s="279"/>
      <c r="J293" s="279"/>
    </row>
    <row r="294" spans="1:10" x14ac:dyDescent="0.35">
      <c r="A294" s="279"/>
      <c r="B294" s="279"/>
      <c r="C294" s="279"/>
      <c r="D294" s="279"/>
      <c r="E294" s="279"/>
      <c r="F294" s="279"/>
      <c r="G294" s="279"/>
      <c r="H294" s="279"/>
      <c r="I294" s="279"/>
      <c r="J294" s="279"/>
    </row>
    <row r="295" spans="1:10" x14ac:dyDescent="0.35">
      <c r="A295" s="279"/>
      <c r="B295" s="279"/>
      <c r="C295" s="279"/>
      <c r="D295" s="279"/>
      <c r="E295" s="279"/>
      <c r="F295" s="279"/>
      <c r="G295" s="279"/>
      <c r="H295" s="279"/>
      <c r="I295" s="279"/>
      <c r="J295" s="279"/>
    </row>
    <row r="296" spans="1:10" x14ac:dyDescent="0.35">
      <c r="A296" s="279"/>
      <c r="B296" s="279"/>
      <c r="C296" s="279"/>
      <c r="D296" s="279"/>
      <c r="E296" s="279"/>
      <c r="F296" s="279"/>
      <c r="G296" s="279"/>
      <c r="H296" s="279"/>
      <c r="I296" s="279"/>
      <c r="J296" s="279"/>
    </row>
    <row r="297" spans="1:10" x14ac:dyDescent="0.35">
      <c r="A297" s="279"/>
      <c r="B297" s="279"/>
      <c r="C297" s="279"/>
      <c r="D297" s="279"/>
      <c r="E297" s="279"/>
      <c r="F297" s="279"/>
      <c r="G297" s="279"/>
      <c r="H297" s="279"/>
      <c r="I297" s="279"/>
      <c r="J297" s="279"/>
    </row>
    <row r="298" spans="1:10" x14ac:dyDescent="0.35">
      <c r="A298" s="279"/>
      <c r="B298" s="279"/>
      <c r="C298" s="279"/>
      <c r="D298" s="279"/>
      <c r="E298" s="279"/>
      <c r="F298" s="279"/>
      <c r="G298" s="279"/>
      <c r="H298" s="279"/>
      <c r="I298" s="279"/>
      <c r="J298" s="279"/>
    </row>
    <row r="299" spans="1:10" x14ac:dyDescent="0.35">
      <c r="A299" s="279"/>
      <c r="B299" s="279"/>
      <c r="C299" s="279"/>
      <c r="D299" s="279"/>
      <c r="E299" s="279"/>
      <c r="F299" s="279"/>
      <c r="G299" s="279"/>
      <c r="H299" s="279"/>
      <c r="I299" s="279"/>
      <c r="J299" s="279"/>
    </row>
    <row r="300" spans="1:10" x14ac:dyDescent="0.35">
      <c r="A300" s="279"/>
      <c r="B300" s="279"/>
      <c r="C300" s="279"/>
      <c r="D300" s="279"/>
      <c r="E300" s="279"/>
      <c r="F300" s="279"/>
      <c r="G300" s="279"/>
      <c r="H300" s="279"/>
      <c r="I300" s="279"/>
      <c r="J300" s="279"/>
    </row>
    <row r="301" spans="1:10" x14ac:dyDescent="0.35">
      <c r="A301" s="279"/>
      <c r="B301" s="279"/>
      <c r="C301" s="279"/>
      <c r="D301" s="279"/>
      <c r="E301" s="279"/>
      <c r="F301" s="279"/>
      <c r="G301" s="279"/>
      <c r="H301" s="279"/>
      <c r="I301" s="279"/>
      <c r="J301" s="279"/>
    </row>
    <row r="302" spans="1:10" x14ac:dyDescent="0.35">
      <c r="A302" s="279"/>
      <c r="B302" s="279"/>
      <c r="C302" s="279"/>
      <c r="D302" s="279"/>
      <c r="E302" s="279"/>
      <c r="F302" s="279"/>
      <c r="G302" s="279"/>
      <c r="H302" s="279"/>
      <c r="I302" s="279"/>
      <c r="J302" s="279"/>
    </row>
    <row r="303" spans="1:10" x14ac:dyDescent="0.35">
      <c r="A303" s="279"/>
      <c r="B303" s="279"/>
      <c r="C303" s="279"/>
      <c r="D303" s="279"/>
      <c r="E303" s="279"/>
      <c r="F303" s="279"/>
      <c r="G303" s="279"/>
      <c r="H303" s="279"/>
      <c r="I303" s="279"/>
      <c r="J303" s="279"/>
    </row>
    <row r="304" spans="1:10" x14ac:dyDescent="0.35">
      <c r="A304" s="279"/>
      <c r="B304" s="279"/>
      <c r="C304" s="279"/>
      <c r="D304" s="279"/>
      <c r="E304" s="279"/>
      <c r="F304" s="279"/>
      <c r="G304" s="279"/>
      <c r="H304" s="279"/>
      <c r="I304" s="279"/>
      <c r="J304" s="279"/>
    </row>
    <row r="305" spans="1:10" x14ac:dyDescent="0.35">
      <c r="A305" s="279"/>
      <c r="B305" s="279"/>
      <c r="C305" s="279"/>
      <c r="D305" s="279"/>
      <c r="E305" s="279"/>
      <c r="F305" s="279"/>
      <c r="G305" s="279"/>
      <c r="H305" s="279"/>
      <c r="I305" s="279"/>
      <c r="J305" s="279"/>
    </row>
    <row r="306" spans="1:10" x14ac:dyDescent="0.35">
      <c r="A306" s="279"/>
      <c r="B306" s="279"/>
      <c r="C306" s="279"/>
      <c r="D306" s="279"/>
      <c r="E306" s="279"/>
      <c r="F306" s="279"/>
      <c r="G306" s="279"/>
      <c r="H306" s="279"/>
      <c r="I306" s="279"/>
      <c r="J306" s="279"/>
    </row>
    <row r="307" spans="1:10" x14ac:dyDescent="0.35">
      <c r="A307" s="279"/>
      <c r="B307" s="279"/>
      <c r="C307" s="279"/>
      <c r="D307" s="279"/>
      <c r="E307" s="279"/>
      <c r="F307" s="279"/>
      <c r="G307" s="279"/>
      <c r="H307" s="279"/>
      <c r="I307" s="279"/>
      <c r="J307" s="279"/>
    </row>
    <row r="308" spans="1:10" x14ac:dyDescent="0.35">
      <c r="A308" s="279"/>
      <c r="B308" s="279"/>
      <c r="C308" s="279"/>
      <c r="D308" s="279"/>
      <c r="E308" s="279"/>
      <c r="F308" s="279"/>
      <c r="G308" s="279"/>
      <c r="H308" s="279"/>
      <c r="I308" s="279"/>
      <c r="J308" s="279"/>
    </row>
    <row r="309" spans="1:10" x14ac:dyDescent="0.35">
      <c r="A309" s="279"/>
      <c r="B309" s="279"/>
      <c r="C309" s="279"/>
      <c r="D309" s="279"/>
      <c r="E309" s="279"/>
      <c r="F309" s="279"/>
      <c r="G309" s="279"/>
      <c r="H309" s="279"/>
      <c r="I309" s="279"/>
      <c r="J309" s="279"/>
    </row>
    <row r="310" spans="1:10" x14ac:dyDescent="0.35">
      <c r="A310" s="279"/>
      <c r="B310" s="279"/>
      <c r="C310" s="279"/>
      <c r="D310" s="279"/>
      <c r="E310" s="279"/>
      <c r="F310" s="279"/>
      <c r="G310" s="279"/>
      <c r="H310" s="279"/>
      <c r="I310" s="279"/>
      <c r="J310" s="279"/>
    </row>
    <row r="311" spans="1:10" x14ac:dyDescent="0.35">
      <c r="A311" s="279"/>
      <c r="B311" s="279"/>
      <c r="C311" s="279"/>
      <c r="D311" s="279"/>
      <c r="E311" s="279"/>
      <c r="F311" s="279"/>
      <c r="G311" s="279"/>
      <c r="H311" s="279"/>
      <c r="I311" s="279"/>
      <c r="J311" s="279"/>
    </row>
    <row r="312" spans="1:10" x14ac:dyDescent="0.35">
      <c r="A312" s="279"/>
      <c r="B312" s="279"/>
      <c r="C312" s="279"/>
      <c r="D312" s="279"/>
      <c r="E312" s="279"/>
      <c r="F312" s="279"/>
      <c r="G312" s="279"/>
      <c r="H312" s="279"/>
      <c r="I312" s="279"/>
      <c r="J312" s="279"/>
    </row>
    <row r="313" spans="1:10" x14ac:dyDescent="0.35">
      <c r="A313" s="279"/>
      <c r="B313" s="279"/>
      <c r="C313" s="279"/>
      <c r="D313" s="279"/>
      <c r="E313" s="279"/>
      <c r="F313" s="279"/>
      <c r="G313" s="279"/>
      <c r="H313" s="279"/>
      <c r="I313" s="279"/>
      <c r="J313" s="279"/>
    </row>
    <row r="314" spans="1:10" x14ac:dyDescent="0.35">
      <c r="A314" s="279"/>
      <c r="B314" s="279"/>
      <c r="C314" s="279"/>
      <c r="D314" s="279"/>
      <c r="E314" s="279"/>
      <c r="F314" s="279"/>
      <c r="G314" s="279"/>
      <c r="H314" s="279"/>
      <c r="I314" s="279"/>
      <c r="J314" s="279"/>
    </row>
    <row r="315" spans="1:10" x14ac:dyDescent="0.35">
      <c r="A315" s="279"/>
      <c r="B315" s="279"/>
      <c r="C315" s="279"/>
      <c r="D315" s="279"/>
      <c r="E315" s="279"/>
      <c r="F315" s="279"/>
      <c r="G315" s="279"/>
      <c r="H315" s="279"/>
      <c r="I315" s="279"/>
      <c r="J315" s="279"/>
    </row>
    <row r="316" spans="1:10" x14ac:dyDescent="0.35">
      <c r="A316" s="279"/>
      <c r="B316" s="279"/>
      <c r="C316" s="279"/>
      <c r="D316" s="279"/>
      <c r="E316" s="279"/>
      <c r="F316" s="279"/>
      <c r="G316" s="279"/>
      <c r="H316" s="279"/>
      <c r="I316" s="279"/>
      <c r="J316" s="279"/>
    </row>
    <row r="317" spans="1:10" x14ac:dyDescent="0.35">
      <c r="A317" s="279"/>
      <c r="B317" s="279"/>
      <c r="C317" s="279"/>
      <c r="D317" s="279"/>
      <c r="E317" s="279"/>
      <c r="F317" s="279"/>
      <c r="G317" s="279"/>
      <c r="H317" s="279"/>
      <c r="I317" s="279"/>
      <c r="J317" s="279"/>
    </row>
    <row r="318" spans="1:10" x14ac:dyDescent="0.35">
      <c r="A318" s="279"/>
      <c r="B318" s="279"/>
      <c r="C318" s="279"/>
      <c r="D318" s="279"/>
      <c r="E318" s="279"/>
      <c r="F318" s="279"/>
      <c r="G318" s="279"/>
      <c r="H318" s="279"/>
      <c r="I318" s="279"/>
      <c r="J318" s="279"/>
    </row>
    <row r="319" spans="1:10" x14ac:dyDescent="0.35">
      <c r="A319" s="279"/>
      <c r="B319" s="279"/>
      <c r="C319" s="279"/>
      <c r="D319" s="279"/>
      <c r="E319" s="279"/>
      <c r="F319" s="279"/>
      <c r="G319" s="279"/>
      <c r="H319" s="279"/>
      <c r="I319" s="279"/>
      <c r="J319" s="279"/>
    </row>
    <row r="320" spans="1:10" x14ac:dyDescent="0.35">
      <c r="A320" s="279"/>
      <c r="B320" s="279"/>
      <c r="C320" s="279"/>
      <c r="D320" s="279"/>
      <c r="E320" s="279"/>
      <c r="F320" s="279"/>
      <c r="G320" s="279"/>
      <c r="H320" s="279"/>
      <c r="I320" s="279"/>
      <c r="J320" s="279"/>
    </row>
    <row r="321" spans="1:10" x14ac:dyDescent="0.35">
      <c r="A321" s="279"/>
      <c r="B321" s="279"/>
      <c r="C321" s="279"/>
      <c r="D321" s="279"/>
      <c r="E321" s="279"/>
      <c r="F321" s="279"/>
      <c r="G321" s="279"/>
      <c r="H321" s="279"/>
      <c r="I321" s="279"/>
      <c r="J321" s="279"/>
    </row>
    <row r="322" spans="1:10" x14ac:dyDescent="0.35">
      <c r="A322" s="279"/>
      <c r="B322" s="279"/>
      <c r="C322" s="279"/>
      <c r="D322" s="279"/>
      <c r="E322" s="279"/>
      <c r="F322" s="279"/>
      <c r="G322" s="279"/>
      <c r="H322" s="279"/>
      <c r="I322" s="279"/>
      <c r="J322" s="279"/>
    </row>
    <row r="323" spans="1:10" x14ac:dyDescent="0.35">
      <c r="A323" s="279"/>
      <c r="B323" s="279"/>
      <c r="C323" s="279"/>
      <c r="D323" s="279"/>
      <c r="E323" s="279"/>
      <c r="F323" s="279"/>
      <c r="G323" s="279"/>
      <c r="H323" s="279"/>
      <c r="I323" s="279"/>
      <c r="J323" s="279"/>
    </row>
    <row r="324" spans="1:10" x14ac:dyDescent="0.35">
      <c r="A324" s="279"/>
      <c r="B324" s="279"/>
      <c r="C324" s="279"/>
      <c r="D324" s="279"/>
      <c r="E324" s="279"/>
      <c r="F324" s="279"/>
      <c r="G324" s="279"/>
      <c r="H324" s="279"/>
      <c r="I324" s="279"/>
      <c r="J324" s="279"/>
    </row>
    <row r="325" spans="1:10" x14ac:dyDescent="0.35">
      <c r="A325" s="279"/>
      <c r="B325" s="279"/>
      <c r="C325" s="279"/>
      <c r="D325" s="279"/>
      <c r="E325" s="279"/>
      <c r="F325" s="279"/>
      <c r="G325" s="279"/>
      <c r="H325" s="279"/>
      <c r="I325" s="279"/>
      <c r="J325" s="279"/>
    </row>
    <row r="326" spans="1:10" x14ac:dyDescent="0.35">
      <c r="A326" s="279"/>
      <c r="B326" s="279"/>
      <c r="C326" s="279"/>
      <c r="D326" s="279"/>
      <c r="E326" s="279"/>
      <c r="F326" s="279"/>
      <c r="G326" s="279"/>
      <c r="H326" s="279"/>
      <c r="I326" s="279"/>
      <c r="J326" s="279"/>
    </row>
    <row r="327" spans="1:10" x14ac:dyDescent="0.35">
      <c r="A327" s="279"/>
      <c r="B327" s="279"/>
      <c r="C327" s="279"/>
      <c r="D327" s="279"/>
      <c r="E327" s="279"/>
      <c r="F327" s="279"/>
      <c r="G327" s="279"/>
      <c r="H327" s="279"/>
      <c r="I327" s="279"/>
      <c r="J327" s="279"/>
    </row>
    <row r="328" spans="1:10" x14ac:dyDescent="0.35">
      <c r="A328" s="279"/>
      <c r="B328" s="279"/>
      <c r="C328" s="279"/>
      <c r="D328" s="279"/>
      <c r="E328" s="279"/>
      <c r="F328" s="279"/>
      <c r="G328" s="279"/>
      <c r="H328" s="279"/>
      <c r="I328" s="279"/>
      <c r="J328" s="279"/>
    </row>
    <row r="329" spans="1:10" x14ac:dyDescent="0.35">
      <c r="A329" s="279"/>
      <c r="B329" s="279"/>
      <c r="C329" s="279"/>
      <c r="D329" s="279"/>
      <c r="E329" s="279"/>
      <c r="F329" s="279"/>
      <c r="G329" s="279"/>
      <c r="H329" s="279"/>
      <c r="I329" s="279"/>
      <c r="J329" s="279"/>
    </row>
    <row r="330" spans="1:10" x14ac:dyDescent="0.35">
      <c r="A330" s="279"/>
      <c r="B330" s="279"/>
      <c r="C330" s="279"/>
      <c r="D330" s="279"/>
      <c r="E330" s="279"/>
      <c r="F330" s="279"/>
      <c r="G330" s="279"/>
      <c r="H330" s="279"/>
      <c r="I330" s="279"/>
      <c r="J330" s="279"/>
    </row>
    <row r="331" spans="1:10" x14ac:dyDescent="0.35">
      <c r="A331" s="279"/>
      <c r="B331" s="279"/>
      <c r="C331" s="279"/>
      <c r="D331" s="279"/>
      <c r="E331" s="279"/>
      <c r="F331" s="279"/>
      <c r="G331" s="279"/>
      <c r="H331" s="279"/>
      <c r="I331" s="279"/>
      <c r="J331" s="279"/>
    </row>
    <row r="332" spans="1:10" x14ac:dyDescent="0.35">
      <c r="A332" s="279"/>
      <c r="B332" s="279"/>
      <c r="C332" s="279"/>
      <c r="D332" s="279"/>
      <c r="E332" s="279"/>
      <c r="F332" s="279"/>
      <c r="G332" s="279"/>
      <c r="H332" s="279"/>
      <c r="I332" s="279"/>
      <c r="J332" s="279"/>
    </row>
    <row r="333" spans="1:10" x14ac:dyDescent="0.35">
      <c r="A333" s="279"/>
      <c r="B333" s="279"/>
      <c r="C333" s="279"/>
      <c r="D333" s="279"/>
      <c r="E333" s="279"/>
      <c r="F333" s="279"/>
      <c r="G333" s="279"/>
      <c r="H333" s="279"/>
      <c r="I333" s="279"/>
      <c r="J333" s="279"/>
    </row>
    <row r="334" spans="1:10" x14ac:dyDescent="0.35">
      <c r="A334" s="279"/>
      <c r="B334" s="279"/>
      <c r="C334" s="279"/>
      <c r="D334" s="279"/>
      <c r="E334" s="279"/>
      <c r="F334" s="279"/>
      <c r="G334" s="279"/>
      <c r="H334" s="279"/>
      <c r="I334" s="279"/>
      <c r="J334" s="279"/>
    </row>
    <row r="335" spans="1:10" x14ac:dyDescent="0.35">
      <c r="A335" s="279"/>
      <c r="B335" s="279"/>
      <c r="C335" s="279"/>
      <c r="D335" s="279"/>
      <c r="E335" s="279"/>
      <c r="F335" s="279"/>
      <c r="G335" s="279"/>
      <c r="H335" s="279"/>
      <c r="I335" s="279"/>
      <c r="J335" s="279"/>
    </row>
    <row r="336" spans="1:10" x14ac:dyDescent="0.35">
      <c r="A336" s="279"/>
      <c r="B336" s="279"/>
      <c r="C336" s="279"/>
      <c r="D336" s="279"/>
      <c r="E336" s="279"/>
      <c r="F336" s="279"/>
      <c r="G336" s="279"/>
      <c r="H336" s="279"/>
      <c r="I336" s="279"/>
      <c r="J336" s="279"/>
    </row>
    <row r="337" spans="1:10" x14ac:dyDescent="0.35">
      <c r="A337" s="279"/>
      <c r="B337" s="279"/>
      <c r="C337" s="279"/>
      <c r="D337" s="279"/>
      <c r="E337" s="279"/>
      <c r="F337" s="279"/>
      <c r="G337" s="279"/>
      <c r="H337" s="279"/>
      <c r="I337" s="279"/>
      <c r="J337" s="279"/>
    </row>
    <row r="338" spans="1:10" x14ac:dyDescent="0.35">
      <c r="A338" s="279"/>
      <c r="B338" s="279"/>
      <c r="C338" s="279"/>
      <c r="D338" s="279"/>
      <c r="E338" s="279"/>
      <c r="F338" s="279"/>
      <c r="G338" s="279"/>
      <c r="H338" s="279"/>
      <c r="I338" s="279"/>
      <c r="J338" s="279"/>
    </row>
    <row r="339" spans="1:10" x14ac:dyDescent="0.35">
      <c r="A339" s="279"/>
      <c r="B339" s="279"/>
      <c r="C339" s="279"/>
      <c r="D339" s="279"/>
      <c r="E339" s="279"/>
      <c r="F339" s="279"/>
      <c r="G339" s="279"/>
      <c r="H339" s="279"/>
      <c r="I339" s="279"/>
      <c r="J339" s="279"/>
    </row>
    <row r="340" spans="1:10" x14ac:dyDescent="0.35">
      <c r="A340" s="279"/>
      <c r="B340" s="279"/>
      <c r="C340" s="279"/>
      <c r="D340" s="279"/>
      <c r="E340" s="279"/>
      <c r="F340" s="279"/>
      <c r="G340" s="279"/>
      <c r="H340" s="279"/>
      <c r="I340" s="279"/>
      <c r="J340" s="279"/>
    </row>
    <row r="341" spans="1:10" x14ac:dyDescent="0.35">
      <c r="A341" s="279"/>
      <c r="B341" s="279"/>
      <c r="C341" s="279"/>
      <c r="D341" s="279"/>
      <c r="E341" s="279"/>
      <c r="F341" s="279"/>
      <c r="G341" s="279"/>
      <c r="H341" s="279"/>
      <c r="I341" s="279"/>
      <c r="J341" s="279"/>
    </row>
    <row r="342" spans="1:10" x14ac:dyDescent="0.35">
      <c r="A342" s="279"/>
      <c r="B342" s="279"/>
      <c r="C342" s="279"/>
      <c r="D342" s="279"/>
      <c r="E342" s="279"/>
      <c r="F342" s="279"/>
      <c r="G342" s="279"/>
      <c r="H342" s="279"/>
      <c r="I342" s="279"/>
      <c r="J342" s="279"/>
    </row>
    <row r="343" spans="1:10" x14ac:dyDescent="0.35">
      <c r="A343" s="279"/>
      <c r="B343" s="279"/>
      <c r="C343" s="279"/>
      <c r="D343" s="279"/>
      <c r="E343" s="279"/>
      <c r="F343" s="279"/>
      <c r="G343" s="279"/>
      <c r="H343" s="279"/>
      <c r="I343" s="279"/>
      <c r="J343" s="279"/>
    </row>
    <row r="344" spans="1:10" x14ac:dyDescent="0.35">
      <c r="A344" s="279"/>
      <c r="B344" s="279"/>
      <c r="C344" s="279"/>
      <c r="D344" s="279"/>
      <c r="E344" s="279"/>
      <c r="F344" s="279"/>
      <c r="G344" s="279"/>
      <c r="H344" s="279"/>
      <c r="I344" s="279"/>
      <c r="J344" s="279"/>
    </row>
    <row r="345" spans="1:10" x14ac:dyDescent="0.35">
      <c r="A345" s="279"/>
      <c r="B345" s="279"/>
      <c r="C345" s="279"/>
      <c r="D345" s="279"/>
      <c r="E345" s="279"/>
      <c r="F345" s="279"/>
      <c r="G345" s="279"/>
      <c r="H345" s="279"/>
      <c r="I345" s="279"/>
      <c r="J345" s="279"/>
    </row>
    <row r="346" spans="1:10" x14ac:dyDescent="0.35">
      <c r="A346" s="279"/>
      <c r="B346" s="279"/>
      <c r="C346" s="279"/>
      <c r="D346" s="279"/>
      <c r="E346" s="279"/>
      <c r="F346" s="279"/>
      <c r="G346" s="279"/>
      <c r="H346" s="279"/>
      <c r="I346" s="279"/>
      <c r="J346" s="279"/>
    </row>
    <row r="347" spans="1:10" x14ac:dyDescent="0.35">
      <c r="A347" s="279"/>
      <c r="B347" s="279"/>
      <c r="C347" s="279"/>
      <c r="D347" s="279"/>
      <c r="E347" s="279"/>
      <c r="F347" s="279"/>
      <c r="G347" s="279"/>
      <c r="H347" s="279"/>
      <c r="I347" s="279"/>
      <c r="J347" s="279"/>
    </row>
    <row r="348" spans="1:10" x14ac:dyDescent="0.35">
      <c r="A348" s="279"/>
      <c r="B348" s="279"/>
      <c r="C348" s="279"/>
      <c r="D348" s="279"/>
      <c r="E348" s="279"/>
      <c r="F348" s="279"/>
      <c r="G348" s="279"/>
      <c r="H348" s="279"/>
      <c r="I348" s="279"/>
      <c r="J348" s="279"/>
    </row>
    <row r="349" spans="1:10" x14ac:dyDescent="0.35">
      <c r="A349" s="279"/>
      <c r="B349" s="279"/>
      <c r="C349" s="279"/>
      <c r="D349" s="279"/>
      <c r="E349" s="279"/>
      <c r="F349" s="279"/>
      <c r="G349" s="279"/>
      <c r="H349" s="279"/>
      <c r="I349" s="279"/>
      <c r="J349" s="279"/>
    </row>
    <row r="350" spans="1:10" x14ac:dyDescent="0.35">
      <c r="A350" s="279"/>
      <c r="B350" s="279"/>
      <c r="C350" s="279"/>
      <c r="D350" s="279"/>
      <c r="E350" s="279"/>
      <c r="F350" s="279"/>
      <c r="G350" s="279"/>
      <c r="H350" s="279"/>
      <c r="I350" s="279"/>
      <c r="J350" s="279"/>
    </row>
    <row r="351" spans="1:10" x14ac:dyDescent="0.35">
      <c r="A351" s="279"/>
      <c r="B351" s="279"/>
      <c r="C351" s="279"/>
      <c r="D351" s="279"/>
      <c r="E351" s="279"/>
      <c r="F351" s="279"/>
      <c r="G351" s="279"/>
      <c r="H351" s="279"/>
      <c r="I351" s="279"/>
      <c r="J351" s="279"/>
    </row>
    <row r="352" spans="1:10" x14ac:dyDescent="0.35">
      <c r="A352" s="279"/>
      <c r="B352" s="279"/>
      <c r="C352" s="279"/>
      <c r="D352" s="279"/>
      <c r="E352" s="279"/>
      <c r="F352" s="279"/>
      <c r="G352" s="279"/>
      <c r="H352" s="279"/>
      <c r="I352" s="279"/>
      <c r="J352" s="279"/>
    </row>
    <row r="353" spans="1:10" x14ac:dyDescent="0.35">
      <c r="A353" s="279"/>
      <c r="B353" s="279"/>
      <c r="C353" s="279"/>
      <c r="D353" s="279"/>
      <c r="E353" s="279"/>
      <c r="F353" s="279"/>
      <c r="G353" s="279"/>
      <c r="H353" s="279"/>
      <c r="I353" s="279"/>
      <c r="J353" s="279"/>
    </row>
    <row r="354" spans="1:10" x14ac:dyDescent="0.35">
      <c r="A354" s="279"/>
      <c r="B354" s="279"/>
      <c r="C354" s="279"/>
      <c r="D354" s="279"/>
      <c r="E354" s="279"/>
      <c r="F354" s="279"/>
      <c r="G354" s="279"/>
      <c r="H354" s="279"/>
      <c r="I354" s="279"/>
      <c r="J354" s="279"/>
    </row>
    <row r="355" spans="1:10" x14ac:dyDescent="0.35">
      <c r="A355" s="279"/>
      <c r="B355" s="279"/>
      <c r="C355" s="279"/>
      <c r="D355" s="279"/>
      <c r="E355" s="279"/>
      <c r="F355" s="279"/>
      <c r="G355" s="279"/>
      <c r="H355" s="279"/>
      <c r="I355" s="279"/>
      <c r="J355" s="279"/>
    </row>
    <row r="356" spans="1:10" x14ac:dyDescent="0.35">
      <c r="A356" s="279"/>
      <c r="B356" s="279"/>
      <c r="C356" s="279"/>
      <c r="D356" s="279"/>
      <c r="E356" s="279"/>
      <c r="F356" s="279"/>
      <c r="G356" s="279"/>
      <c r="H356" s="279"/>
      <c r="I356" s="279"/>
      <c r="J356" s="279"/>
    </row>
    <row r="357" spans="1:10" x14ac:dyDescent="0.35">
      <c r="A357" s="279"/>
      <c r="B357" s="279"/>
      <c r="C357" s="279"/>
      <c r="D357" s="279"/>
      <c r="E357" s="279"/>
      <c r="F357" s="279"/>
      <c r="G357" s="279"/>
      <c r="H357" s="279"/>
      <c r="I357" s="279"/>
      <c r="J357" s="279"/>
    </row>
    <row r="358" spans="1:10" x14ac:dyDescent="0.35">
      <c r="A358" s="279"/>
      <c r="B358" s="279"/>
      <c r="C358" s="279"/>
      <c r="D358" s="279"/>
      <c r="E358" s="279"/>
      <c r="F358" s="279"/>
      <c r="G358" s="279"/>
      <c r="H358" s="279"/>
      <c r="I358" s="279"/>
      <c r="J358" s="279"/>
    </row>
    <row r="359" spans="1:10" x14ac:dyDescent="0.35">
      <c r="A359" s="279"/>
      <c r="B359" s="279"/>
      <c r="C359" s="279"/>
      <c r="D359" s="279"/>
      <c r="E359" s="279"/>
      <c r="F359" s="279"/>
      <c r="G359" s="279"/>
      <c r="H359" s="279"/>
      <c r="I359" s="279"/>
      <c r="J359" s="279"/>
    </row>
    <row r="360" spans="1:10" x14ac:dyDescent="0.35">
      <c r="A360" s="279"/>
      <c r="B360" s="279"/>
      <c r="C360" s="279"/>
      <c r="D360" s="279"/>
      <c r="E360" s="279"/>
      <c r="F360" s="279"/>
      <c r="G360" s="279"/>
      <c r="H360" s="279"/>
      <c r="I360" s="279"/>
      <c r="J360" s="279"/>
    </row>
    <row r="361" spans="1:10" x14ac:dyDescent="0.35">
      <c r="A361" s="279"/>
      <c r="B361" s="279"/>
      <c r="C361" s="279"/>
      <c r="D361" s="279"/>
      <c r="E361" s="279"/>
      <c r="F361" s="279"/>
      <c r="G361" s="279"/>
      <c r="H361" s="279"/>
      <c r="I361" s="279"/>
      <c r="J361" s="279"/>
    </row>
    <row r="362" spans="1:10" x14ac:dyDescent="0.35">
      <c r="A362" s="279"/>
      <c r="B362" s="279"/>
      <c r="C362" s="279"/>
      <c r="D362" s="279"/>
      <c r="E362" s="279"/>
      <c r="F362" s="279"/>
      <c r="G362" s="279"/>
      <c r="H362" s="279"/>
      <c r="I362" s="279"/>
      <c r="J362" s="279"/>
    </row>
    <row r="363" spans="1:10" x14ac:dyDescent="0.35">
      <c r="A363" s="279"/>
      <c r="B363" s="279"/>
      <c r="C363" s="279"/>
      <c r="D363" s="279"/>
      <c r="E363" s="279"/>
      <c r="F363" s="279"/>
      <c r="G363" s="279"/>
      <c r="H363" s="279"/>
      <c r="I363" s="279"/>
      <c r="J363" s="279"/>
    </row>
    <row r="364" spans="1:10" x14ac:dyDescent="0.35">
      <c r="A364" s="279"/>
      <c r="B364" s="279"/>
      <c r="C364" s="279"/>
      <c r="D364" s="279"/>
      <c r="E364" s="279"/>
      <c r="F364" s="279"/>
      <c r="G364" s="279"/>
      <c r="H364" s="279"/>
      <c r="I364" s="279"/>
      <c r="J364" s="279"/>
    </row>
    <row r="365" spans="1:10" x14ac:dyDescent="0.35">
      <c r="A365" s="279"/>
      <c r="B365" s="279"/>
      <c r="C365" s="279"/>
      <c r="D365" s="279"/>
      <c r="E365" s="279"/>
      <c r="F365" s="279"/>
      <c r="G365" s="279"/>
      <c r="H365" s="279"/>
      <c r="I365" s="279"/>
      <c r="J365" s="279"/>
    </row>
    <row r="366" spans="1:10" x14ac:dyDescent="0.35">
      <c r="A366" s="279"/>
      <c r="B366" s="279"/>
      <c r="C366" s="279"/>
      <c r="D366" s="279"/>
      <c r="E366" s="279"/>
      <c r="F366" s="279"/>
      <c r="G366" s="279"/>
      <c r="H366" s="279"/>
      <c r="I366" s="279"/>
      <c r="J366" s="279"/>
    </row>
    <row r="367" spans="1:10" x14ac:dyDescent="0.35">
      <c r="A367" s="279"/>
      <c r="B367" s="279"/>
      <c r="C367" s="279"/>
      <c r="D367" s="279"/>
      <c r="E367" s="279"/>
      <c r="F367" s="279"/>
      <c r="G367" s="279"/>
      <c r="H367" s="279"/>
      <c r="I367" s="279"/>
      <c r="J367" s="279"/>
    </row>
    <row r="368" spans="1:10" x14ac:dyDescent="0.35">
      <c r="A368" s="279"/>
      <c r="B368" s="279"/>
      <c r="C368" s="279"/>
      <c r="D368" s="279"/>
      <c r="E368" s="279"/>
      <c r="F368" s="279"/>
      <c r="G368" s="279"/>
      <c r="H368" s="279"/>
      <c r="I368" s="279"/>
      <c r="J368" s="279"/>
    </row>
    <row r="369" spans="1:10" x14ac:dyDescent="0.35">
      <c r="A369" s="279"/>
      <c r="B369" s="279"/>
      <c r="C369" s="279"/>
      <c r="D369" s="279"/>
      <c r="E369" s="279"/>
      <c r="F369" s="279"/>
      <c r="G369" s="279"/>
      <c r="H369" s="279"/>
      <c r="I369" s="279"/>
      <c r="J369" s="279"/>
    </row>
    <row r="370" spans="1:10" x14ac:dyDescent="0.35">
      <c r="A370" s="279"/>
      <c r="B370" s="279"/>
      <c r="C370" s="279"/>
      <c r="D370" s="279"/>
      <c r="E370" s="279"/>
      <c r="F370" s="279"/>
      <c r="G370" s="279"/>
      <c r="H370" s="279"/>
      <c r="I370" s="279"/>
      <c r="J370" s="279"/>
    </row>
    <row r="371" spans="1:10" x14ac:dyDescent="0.35">
      <c r="A371" s="279"/>
      <c r="B371" s="279"/>
      <c r="C371" s="279"/>
      <c r="D371" s="279"/>
      <c r="E371" s="279"/>
      <c r="F371" s="279"/>
      <c r="G371" s="279"/>
      <c r="H371" s="279"/>
      <c r="I371" s="279"/>
      <c r="J371" s="279"/>
    </row>
    <row r="372" spans="1:10" x14ac:dyDescent="0.35">
      <c r="A372" s="279"/>
      <c r="B372" s="279"/>
      <c r="C372" s="279"/>
      <c r="D372" s="279"/>
      <c r="E372" s="279"/>
      <c r="F372" s="279"/>
      <c r="G372" s="279"/>
      <c r="H372" s="279"/>
      <c r="I372" s="279"/>
      <c r="J372" s="279"/>
    </row>
    <row r="373" spans="1:10" x14ac:dyDescent="0.35">
      <c r="A373" s="279"/>
      <c r="B373" s="279"/>
      <c r="C373" s="279"/>
      <c r="D373" s="279"/>
      <c r="E373" s="279"/>
      <c r="F373" s="279"/>
      <c r="G373" s="279"/>
      <c r="H373" s="279"/>
      <c r="I373" s="279"/>
      <c r="J373" s="279"/>
    </row>
    <row r="374" spans="1:10" x14ac:dyDescent="0.35">
      <c r="A374" s="279"/>
      <c r="B374" s="279"/>
      <c r="C374" s="279"/>
      <c r="D374" s="279"/>
      <c r="E374" s="279"/>
      <c r="F374" s="279"/>
      <c r="G374" s="279"/>
      <c r="H374" s="279"/>
      <c r="I374" s="279"/>
      <c r="J374" s="279"/>
    </row>
    <row r="375" spans="1:10" x14ac:dyDescent="0.35">
      <c r="A375" s="279"/>
      <c r="B375" s="279"/>
      <c r="C375" s="279"/>
      <c r="D375" s="279"/>
      <c r="E375" s="279"/>
      <c r="F375" s="279"/>
      <c r="G375" s="279"/>
      <c r="H375" s="279"/>
      <c r="I375" s="279"/>
      <c r="J375" s="279"/>
    </row>
    <row r="376" spans="1:10" x14ac:dyDescent="0.35">
      <c r="A376" s="279"/>
      <c r="B376" s="279"/>
      <c r="C376" s="279"/>
      <c r="D376" s="279"/>
      <c r="E376" s="279"/>
      <c r="F376" s="279"/>
      <c r="G376" s="279"/>
      <c r="H376" s="279"/>
      <c r="I376" s="279"/>
      <c r="J376" s="279"/>
    </row>
    <row r="377" spans="1:10" x14ac:dyDescent="0.35">
      <c r="A377" s="279"/>
      <c r="B377" s="279"/>
      <c r="C377" s="279"/>
      <c r="D377" s="279"/>
      <c r="E377" s="279"/>
      <c r="F377" s="279"/>
      <c r="G377" s="279"/>
      <c r="H377" s="279"/>
      <c r="I377" s="279"/>
      <c r="J377" s="279"/>
    </row>
    <row r="378" spans="1:10" x14ac:dyDescent="0.35">
      <c r="A378" s="279"/>
      <c r="B378" s="279"/>
      <c r="C378" s="279"/>
      <c r="D378" s="279"/>
      <c r="E378" s="279"/>
      <c r="F378" s="279"/>
      <c r="G378" s="279"/>
      <c r="H378" s="279"/>
      <c r="I378" s="279"/>
      <c r="J378" s="279"/>
    </row>
    <row r="379" spans="1:10" x14ac:dyDescent="0.35">
      <c r="A379" s="279"/>
      <c r="B379" s="279"/>
      <c r="C379" s="279"/>
      <c r="D379" s="279"/>
      <c r="E379" s="279"/>
      <c r="F379" s="279"/>
      <c r="G379" s="279"/>
      <c r="H379" s="279"/>
      <c r="I379" s="279"/>
      <c r="J379" s="279"/>
    </row>
    <row r="380" spans="1:10" x14ac:dyDescent="0.35">
      <c r="A380" s="279"/>
      <c r="B380" s="279"/>
      <c r="C380" s="279"/>
      <c r="D380" s="279"/>
      <c r="E380" s="279"/>
      <c r="F380" s="279"/>
      <c r="G380" s="279"/>
      <c r="H380" s="279"/>
      <c r="I380" s="279"/>
      <c r="J380" s="279"/>
    </row>
    <row r="381" spans="1:10" x14ac:dyDescent="0.35">
      <c r="A381" s="279"/>
      <c r="B381" s="279"/>
      <c r="C381" s="279"/>
      <c r="D381" s="279"/>
      <c r="E381" s="279"/>
      <c r="F381" s="279"/>
      <c r="G381" s="279"/>
      <c r="H381" s="279"/>
      <c r="I381" s="279"/>
      <c r="J381" s="279"/>
    </row>
    <row r="382" spans="1:10" x14ac:dyDescent="0.35">
      <c r="A382" s="279"/>
      <c r="B382" s="279"/>
      <c r="C382" s="279"/>
      <c r="D382" s="279"/>
      <c r="E382" s="279"/>
      <c r="F382" s="279"/>
      <c r="G382" s="279"/>
      <c r="H382" s="279"/>
      <c r="I382" s="279"/>
      <c r="J382" s="279"/>
    </row>
    <row r="383" spans="1:10" x14ac:dyDescent="0.35">
      <c r="A383" s="279"/>
      <c r="B383" s="279"/>
      <c r="C383" s="279"/>
      <c r="D383" s="279"/>
      <c r="E383" s="279"/>
      <c r="F383" s="279"/>
      <c r="G383" s="279"/>
      <c r="H383" s="279"/>
      <c r="I383" s="279"/>
      <c r="J383" s="279"/>
    </row>
    <row r="384" spans="1:10" x14ac:dyDescent="0.35">
      <c r="A384" s="279"/>
      <c r="B384" s="279"/>
      <c r="C384" s="279"/>
      <c r="D384" s="279"/>
      <c r="E384" s="279"/>
      <c r="F384" s="279"/>
      <c r="G384" s="279"/>
      <c r="H384" s="279"/>
      <c r="I384" s="279"/>
      <c r="J384" s="279"/>
    </row>
    <row r="385" spans="1:10" x14ac:dyDescent="0.35">
      <c r="A385" s="279"/>
      <c r="B385" s="279"/>
      <c r="C385" s="279"/>
      <c r="D385" s="279"/>
      <c r="E385" s="279"/>
      <c r="F385" s="279"/>
      <c r="G385" s="279"/>
      <c r="H385" s="279"/>
      <c r="I385" s="279"/>
      <c r="J385" s="279"/>
    </row>
    <row r="386" spans="1:10" x14ac:dyDescent="0.35">
      <c r="A386" s="279"/>
      <c r="B386" s="279"/>
      <c r="C386" s="279"/>
      <c r="D386" s="279"/>
      <c r="E386" s="279"/>
      <c r="F386" s="279"/>
      <c r="G386" s="279"/>
      <c r="H386" s="279"/>
      <c r="I386" s="279"/>
      <c r="J386" s="279"/>
    </row>
    <row r="387" spans="1:10" x14ac:dyDescent="0.35">
      <c r="A387" s="279"/>
      <c r="B387" s="279"/>
      <c r="C387" s="279"/>
      <c r="D387" s="279"/>
      <c r="E387" s="279"/>
      <c r="F387" s="279"/>
      <c r="G387" s="279"/>
      <c r="H387" s="279"/>
      <c r="I387" s="279"/>
      <c r="J387" s="279"/>
    </row>
    <row r="388" spans="1:10" x14ac:dyDescent="0.35">
      <c r="A388" s="279"/>
      <c r="B388" s="279"/>
      <c r="C388" s="279"/>
      <c r="D388" s="279"/>
      <c r="E388" s="279"/>
      <c r="F388" s="279"/>
      <c r="G388" s="279"/>
      <c r="H388" s="279"/>
      <c r="I388" s="279"/>
      <c r="J388" s="279"/>
    </row>
    <row r="389" spans="1:10" x14ac:dyDescent="0.35">
      <c r="A389" s="279"/>
      <c r="B389" s="279"/>
      <c r="C389" s="279"/>
      <c r="D389" s="279"/>
      <c r="E389" s="279"/>
      <c r="F389" s="279"/>
      <c r="G389" s="279"/>
      <c r="H389" s="279"/>
      <c r="I389" s="279"/>
      <c r="J389" s="279"/>
    </row>
    <row r="390" spans="1:10" x14ac:dyDescent="0.35">
      <c r="A390" s="279"/>
      <c r="B390" s="279"/>
      <c r="C390" s="279"/>
      <c r="D390" s="279"/>
      <c r="E390" s="279"/>
      <c r="F390" s="279"/>
      <c r="G390" s="279"/>
      <c r="H390" s="279"/>
      <c r="I390" s="279"/>
      <c r="J390" s="279"/>
    </row>
    <row r="391" spans="1:10" x14ac:dyDescent="0.35">
      <c r="A391" s="279"/>
      <c r="B391" s="279"/>
      <c r="C391" s="279"/>
      <c r="D391" s="279"/>
      <c r="E391" s="279"/>
      <c r="F391" s="279"/>
      <c r="G391" s="279"/>
      <c r="H391" s="279"/>
      <c r="I391" s="279"/>
      <c r="J391" s="279"/>
    </row>
    <row r="392" spans="1:10" x14ac:dyDescent="0.35">
      <c r="A392" s="279"/>
      <c r="B392" s="279"/>
      <c r="C392" s="279"/>
      <c r="D392" s="279"/>
      <c r="E392" s="279"/>
      <c r="F392" s="279"/>
      <c r="G392" s="279"/>
      <c r="H392" s="279"/>
      <c r="I392" s="279"/>
      <c r="J392" s="279"/>
    </row>
    <row r="393" spans="1:10" x14ac:dyDescent="0.35">
      <c r="A393" s="279"/>
      <c r="B393" s="279"/>
      <c r="C393" s="279"/>
      <c r="D393" s="279"/>
      <c r="E393" s="279"/>
      <c r="F393" s="279"/>
      <c r="G393" s="279"/>
      <c r="H393" s="279"/>
      <c r="I393" s="279"/>
      <c r="J393" s="279"/>
    </row>
    <row r="394" spans="1:10" x14ac:dyDescent="0.35">
      <c r="A394" s="279"/>
      <c r="B394" s="279"/>
      <c r="C394" s="279"/>
      <c r="D394" s="279"/>
      <c r="E394" s="279"/>
      <c r="F394" s="279"/>
      <c r="G394" s="279"/>
      <c r="H394" s="279"/>
      <c r="I394" s="279"/>
      <c r="J394" s="279"/>
    </row>
    <row r="395" spans="1:10" x14ac:dyDescent="0.35">
      <c r="A395" s="279"/>
      <c r="B395" s="279"/>
      <c r="C395" s="279"/>
      <c r="D395" s="279"/>
      <c r="E395" s="279"/>
      <c r="F395" s="279"/>
      <c r="G395" s="279"/>
      <c r="H395" s="279"/>
      <c r="I395" s="279"/>
      <c r="J395" s="279"/>
    </row>
    <row r="396" spans="1:10" x14ac:dyDescent="0.35">
      <c r="A396" s="279"/>
      <c r="B396" s="279"/>
      <c r="C396" s="279"/>
      <c r="D396" s="279"/>
      <c r="E396" s="279"/>
      <c r="F396" s="279"/>
      <c r="G396" s="279"/>
      <c r="H396" s="279"/>
      <c r="I396" s="279"/>
      <c r="J396" s="279"/>
    </row>
    <row r="397" spans="1:10" x14ac:dyDescent="0.35">
      <c r="A397" s="279"/>
      <c r="B397" s="279"/>
      <c r="C397" s="279"/>
      <c r="D397" s="279"/>
      <c r="E397" s="279"/>
      <c r="F397" s="279"/>
      <c r="G397" s="279"/>
      <c r="H397" s="279"/>
      <c r="I397" s="279"/>
      <c r="J397" s="279"/>
    </row>
    <row r="398" spans="1:10" x14ac:dyDescent="0.35">
      <c r="A398" s="279"/>
      <c r="B398" s="279"/>
      <c r="C398" s="279"/>
      <c r="D398" s="279"/>
      <c r="E398" s="279"/>
      <c r="F398" s="279"/>
      <c r="G398" s="279"/>
      <c r="H398" s="279"/>
      <c r="I398" s="279"/>
      <c r="J398" s="279"/>
    </row>
    <row r="399" spans="1:10" x14ac:dyDescent="0.35">
      <c r="A399" s="279"/>
      <c r="B399" s="279"/>
      <c r="C399" s="279"/>
      <c r="D399" s="279"/>
      <c r="E399" s="279"/>
      <c r="F399" s="279"/>
      <c r="G399" s="279"/>
      <c r="H399" s="279"/>
      <c r="I399" s="279"/>
      <c r="J399" s="279"/>
    </row>
    <row r="400" spans="1:10" x14ac:dyDescent="0.35">
      <c r="A400" s="279"/>
      <c r="B400" s="279"/>
      <c r="C400" s="279"/>
      <c r="D400" s="279"/>
      <c r="E400" s="279"/>
      <c r="F400" s="279"/>
      <c r="G400" s="279"/>
      <c r="H400" s="279"/>
      <c r="I400" s="279"/>
      <c r="J400" s="279"/>
    </row>
    <row r="401" spans="1:10" x14ac:dyDescent="0.35">
      <c r="A401" s="279"/>
      <c r="B401" s="279"/>
      <c r="C401" s="279"/>
      <c r="D401" s="279"/>
      <c r="E401" s="279"/>
      <c r="F401" s="279"/>
      <c r="G401" s="279"/>
      <c r="H401" s="279"/>
      <c r="I401" s="279"/>
      <c r="J401" s="279"/>
    </row>
    <row r="402" spans="1:10" x14ac:dyDescent="0.35">
      <c r="A402" s="279"/>
      <c r="B402" s="279"/>
      <c r="C402" s="279"/>
      <c r="D402" s="279"/>
      <c r="E402" s="279"/>
      <c r="F402" s="279"/>
      <c r="G402" s="279"/>
      <c r="H402" s="279"/>
      <c r="I402" s="279"/>
      <c r="J402" s="279"/>
    </row>
    <row r="403" spans="1:10" x14ac:dyDescent="0.35">
      <c r="A403" s="279"/>
      <c r="B403" s="279"/>
      <c r="C403" s="279"/>
      <c r="D403" s="279"/>
      <c r="E403" s="279"/>
      <c r="F403" s="279"/>
      <c r="G403" s="279"/>
      <c r="H403" s="279"/>
      <c r="I403" s="279"/>
      <c r="J403" s="279"/>
    </row>
    <row r="404" spans="1:10" x14ac:dyDescent="0.35">
      <c r="A404" s="279"/>
      <c r="B404" s="279"/>
      <c r="C404" s="279"/>
      <c r="D404" s="279"/>
      <c r="E404" s="279"/>
      <c r="F404" s="279"/>
      <c r="G404" s="279"/>
      <c r="H404" s="279"/>
      <c r="I404" s="279"/>
      <c r="J404" s="279"/>
    </row>
    <row r="405" spans="1:10" x14ac:dyDescent="0.35">
      <c r="A405" s="279"/>
      <c r="B405" s="279"/>
      <c r="C405" s="279"/>
      <c r="D405" s="279"/>
      <c r="E405" s="279"/>
      <c r="F405" s="279"/>
      <c r="G405" s="279"/>
      <c r="H405" s="279"/>
      <c r="I405" s="279"/>
      <c r="J405" s="279"/>
    </row>
    <row r="406" spans="1:10" x14ac:dyDescent="0.35">
      <c r="A406" s="279"/>
      <c r="B406" s="279"/>
      <c r="C406" s="279"/>
      <c r="D406" s="279"/>
      <c r="E406" s="279"/>
      <c r="F406" s="279"/>
      <c r="G406" s="279"/>
      <c r="H406" s="279"/>
      <c r="I406" s="279"/>
      <c r="J406" s="279"/>
    </row>
    <row r="407" spans="1:10" x14ac:dyDescent="0.35">
      <c r="A407" s="279"/>
      <c r="B407" s="279"/>
      <c r="C407" s="279"/>
      <c r="D407" s="279"/>
      <c r="E407" s="279"/>
      <c r="F407" s="279"/>
      <c r="G407" s="279"/>
      <c r="H407" s="279"/>
      <c r="I407" s="279"/>
      <c r="J407" s="279"/>
    </row>
    <row r="408" spans="1:10" x14ac:dyDescent="0.35">
      <c r="A408" s="279"/>
      <c r="B408" s="279"/>
      <c r="C408" s="279"/>
      <c r="D408" s="279"/>
      <c r="E408" s="279"/>
      <c r="F408" s="279"/>
      <c r="G408" s="279"/>
      <c r="H408" s="279"/>
      <c r="I408" s="279"/>
      <c r="J408" s="279"/>
    </row>
    <row r="409" spans="1:10" x14ac:dyDescent="0.35">
      <c r="A409" s="279"/>
      <c r="B409" s="279"/>
      <c r="C409" s="279"/>
      <c r="D409" s="279"/>
      <c r="E409" s="279"/>
      <c r="F409" s="279"/>
      <c r="G409" s="279"/>
      <c r="H409" s="279"/>
      <c r="I409" s="279"/>
      <c r="J409" s="279"/>
    </row>
    <row r="410" spans="1:10" x14ac:dyDescent="0.35">
      <c r="A410" s="279"/>
      <c r="B410" s="279"/>
      <c r="C410" s="279"/>
      <c r="D410" s="279"/>
      <c r="E410" s="279"/>
      <c r="F410" s="279"/>
      <c r="G410" s="279"/>
      <c r="H410" s="279"/>
      <c r="I410" s="279"/>
      <c r="J410" s="279"/>
    </row>
    <row r="411" spans="1:10" x14ac:dyDescent="0.35">
      <c r="A411" s="279"/>
      <c r="B411" s="279"/>
      <c r="C411" s="279"/>
      <c r="D411" s="279"/>
      <c r="E411" s="279"/>
      <c r="F411" s="279"/>
      <c r="G411" s="279"/>
      <c r="H411" s="279"/>
      <c r="I411" s="279"/>
      <c r="J411" s="279"/>
    </row>
    <row r="412" spans="1:10" x14ac:dyDescent="0.35">
      <c r="A412" s="279"/>
      <c r="B412" s="279"/>
      <c r="C412" s="279"/>
      <c r="D412" s="279"/>
      <c r="E412" s="279"/>
      <c r="F412" s="279"/>
      <c r="G412" s="279"/>
      <c r="H412" s="279"/>
      <c r="I412" s="279"/>
      <c r="J412" s="279"/>
    </row>
    <row r="413" spans="1:10" x14ac:dyDescent="0.35">
      <c r="A413" s="279"/>
      <c r="B413" s="279"/>
      <c r="C413" s="279"/>
      <c r="D413" s="279"/>
      <c r="E413" s="279"/>
      <c r="F413" s="279"/>
      <c r="G413" s="279"/>
      <c r="H413" s="279"/>
      <c r="I413" s="279"/>
      <c r="J413" s="279"/>
    </row>
    <row r="414" spans="1:10" x14ac:dyDescent="0.35">
      <c r="A414" s="279"/>
      <c r="B414" s="279"/>
      <c r="C414" s="279"/>
      <c r="D414" s="279"/>
      <c r="E414" s="279"/>
      <c r="F414" s="279"/>
      <c r="G414" s="279"/>
      <c r="H414" s="279"/>
      <c r="I414" s="279"/>
      <c r="J414" s="279"/>
    </row>
    <row r="415" spans="1:10" x14ac:dyDescent="0.35">
      <c r="A415" s="279"/>
      <c r="B415" s="279"/>
      <c r="C415" s="279"/>
      <c r="D415" s="279"/>
      <c r="E415" s="279"/>
      <c r="F415" s="279"/>
      <c r="G415" s="279"/>
      <c r="H415" s="279"/>
      <c r="I415" s="279"/>
      <c r="J415" s="279"/>
    </row>
    <row r="416" spans="1:10" x14ac:dyDescent="0.35">
      <c r="A416" s="279"/>
      <c r="B416" s="279"/>
      <c r="C416" s="279"/>
      <c r="D416" s="279"/>
      <c r="E416" s="279"/>
      <c r="F416" s="279"/>
      <c r="G416" s="279"/>
      <c r="H416" s="279"/>
      <c r="I416" s="279"/>
      <c r="J416" s="279"/>
    </row>
    <row r="417" spans="1:10" x14ac:dyDescent="0.35">
      <c r="A417" s="279"/>
      <c r="B417" s="279"/>
      <c r="C417" s="279"/>
      <c r="D417" s="279"/>
      <c r="E417" s="279"/>
      <c r="F417" s="279"/>
      <c r="G417" s="279"/>
      <c r="H417" s="279"/>
      <c r="I417" s="279"/>
      <c r="J417" s="279"/>
    </row>
    <row r="418" spans="1:10" x14ac:dyDescent="0.35">
      <c r="A418" s="279"/>
      <c r="B418" s="279"/>
      <c r="C418" s="279"/>
      <c r="D418" s="279"/>
      <c r="E418" s="279"/>
      <c r="F418" s="279"/>
      <c r="G418" s="279"/>
      <c r="H418" s="279"/>
      <c r="I418" s="279"/>
      <c r="J418" s="279"/>
    </row>
    <row r="419" spans="1:10" x14ac:dyDescent="0.35">
      <c r="A419" s="279"/>
      <c r="B419" s="279"/>
      <c r="C419" s="279"/>
      <c r="D419" s="279"/>
      <c r="E419" s="279"/>
      <c r="F419" s="279"/>
      <c r="G419" s="279"/>
      <c r="H419" s="279"/>
      <c r="I419" s="279"/>
      <c r="J419" s="279"/>
    </row>
    <row r="420" spans="1:10" x14ac:dyDescent="0.35">
      <c r="A420" s="279"/>
      <c r="B420" s="279"/>
      <c r="C420" s="279"/>
      <c r="D420" s="279"/>
      <c r="E420" s="279"/>
      <c r="F420" s="279"/>
      <c r="G420" s="279"/>
      <c r="H420" s="279"/>
      <c r="I420" s="279"/>
      <c r="J420" s="279"/>
    </row>
    <row r="421" spans="1:10" x14ac:dyDescent="0.35">
      <c r="A421" s="279"/>
      <c r="B421" s="279"/>
      <c r="C421" s="279"/>
      <c r="D421" s="279"/>
      <c r="E421" s="279"/>
      <c r="F421" s="279"/>
      <c r="G421" s="279"/>
      <c r="H421" s="279"/>
      <c r="I421" s="279"/>
      <c r="J421" s="279"/>
    </row>
    <row r="422" spans="1:10" x14ac:dyDescent="0.35">
      <c r="A422" s="279"/>
      <c r="B422" s="279"/>
      <c r="C422" s="279"/>
      <c r="D422" s="279"/>
      <c r="E422" s="279"/>
      <c r="F422" s="279"/>
      <c r="G422" s="279"/>
      <c r="H422" s="279"/>
      <c r="I422" s="279"/>
      <c r="J422" s="279"/>
    </row>
    <row r="423" spans="1:10" x14ac:dyDescent="0.35">
      <c r="A423" s="279"/>
      <c r="B423" s="279"/>
      <c r="C423" s="279"/>
      <c r="D423" s="279"/>
      <c r="E423" s="279"/>
      <c r="F423" s="279"/>
      <c r="G423" s="279"/>
      <c r="H423" s="279"/>
      <c r="I423" s="279"/>
      <c r="J423" s="279"/>
    </row>
    <row r="424" spans="1:10" x14ac:dyDescent="0.35">
      <c r="A424" s="279"/>
      <c r="B424" s="279"/>
      <c r="C424" s="279"/>
      <c r="D424" s="279"/>
      <c r="E424" s="279"/>
      <c r="F424" s="279"/>
      <c r="G424" s="279"/>
      <c r="H424" s="279"/>
      <c r="I424" s="279"/>
      <c r="J424" s="279"/>
    </row>
    <row r="425" spans="1:10" x14ac:dyDescent="0.35">
      <c r="A425" s="279"/>
      <c r="B425" s="279"/>
      <c r="C425" s="279"/>
      <c r="D425" s="279"/>
      <c r="E425" s="279"/>
      <c r="F425" s="279"/>
      <c r="G425" s="279"/>
      <c r="H425" s="279"/>
      <c r="I425" s="279"/>
      <c r="J425" s="279"/>
    </row>
    <row r="426" spans="1:10" x14ac:dyDescent="0.35">
      <c r="A426" s="279"/>
      <c r="B426" s="279"/>
      <c r="C426" s="279"/>
      <c r="D426" s="279"/>
      <c r="E426" s="279"/>
      <c r="F426" s="279"/>
      <c r="G426" s="279"/>
      <c r="H426" s="279"/>
      <c r="I426" s="279"/>
      <c r="J426" s="279"/>
    </row>
    <row r="427" spans="1:10" x14ac:dyDescent="0.35">
      <c r="A427" s="279"/>
      <c r="B427" s="279"/>
      <c r="C427" s="279"/>
      <c r="D427" s="279"/>
      <c r="E427" s="279"/>
      <c r="F427" s="279"/>
      <c r="G427" s="279"/>
      <c r="H427" s="279"/>
      <c r="I427" s="279"/>
      <c r="J427" s="279"/>
    </row>
    <row r="428" spans="1:10" x14ac:dyDescent="0.35">
      <c r="A428" s="279"/>
      <c r="B428" s="279"/>
      <c r="C428" s="279"/>
      <c r="D428" s="279"/>
      <c r="E428" s="279"/>
      <c r="F428" s="279"/>
      <c r="G428" s="279"/>
      <c r="H428" s="279"/>
      <c r="I428" s="279"/>
      <c r="J428" s="279"/>
    </row>
    <row r="429" spans="1:10" x14ac:dyDescent="0.35">
      <c r="A429" s="279"/>
      <c r="B429" s="279"/>
      <c r="C429" s="279"/>
      <c r="D429" s="279"/>
      <c r="E429" s="279"/>
      <c r="F429" s="279"/>
      <c r="G429" s="279"/>
      <c r="H429" s="279"/>
      <c r="I429" s="279"/>
      <c r="J429" s="279"/>
    </row>
    <row r="430" spans="1:10" x14ac:dyDescent="0.35">
      <c r="A430" s="279"/>
      <c r="B430" s="279"/>
      <c r="C430" s="279"/>
      <c r="D430" s="279"/>
      <c r="E430" s="279"/>
      <c r="F430" s="279"/>
      <c r="G430" s="279"/>
      <c r="H430" s="279"/>
      <c r="I430" s="279"/>
      <c r="J430" s="279"/>
    </row>
    <row r="431" spans="1:10" x14ac:dyDescent="0.35">
      <c r="A431" s="279"/>
      <c r="B431" s="279"/>
      <c r="C431" s="279"/>
      <c r="D431" s="279"/>
      <c r="E431" s="279"/>
      <c r="F431" s="279"/>
      <c r="G431" s="279"/>
      <c r="H431" s="279"/>
      <c r="I431" s="279"/>
      <c r="J431" s="279"/>
    </row>
    <row r="432" spans="1:10" x14ac:dyDescent="0.35">
      <c r="A432" s="279"/>
      <c r="B432" s="279"/>
      <c r="C432" s="279"/>
      <c r="D432" s="279"/>
      <c r="E432" s="279"/>
      <c r="F432" s="279"/>
      <c r="G432" s="279"/>
      <c r="H432" s="279"/>
      <c r="I432" s="279"/>
      <c r="J432" s="279"/>
    </row>
    <row r="433" spans="1:10" x14ac:dyDescent="0.35">
      <c r="A433" s="279"/>
      <c r="B433" s="279"/>
      <c r="C433" s="279"/>
      <c r="D433" s="279"/>
      <c r="E433" s="279"/>
      <c r="F433" s="279"/>
      <c r="G433" s="279"/>
      <c r="H433" s="279"/>
      <c r="I433" s="279"/>
      <c r="J433" s="279"/>
    </row>
    <row r="434" spans="1:10" x14ac:dyDescent="0.35">
      <c r="A434" s="279"/>
      <c r="B434" s="279"/>
      <c r="C434" s="279"/>
      <c r="D434" s="279"/>
      <c r="E434" s="279"/>
      <c r="F434" s="279"/>
      <c r="G434" s="279"/>
      <c r="H434" s="279"/>
      <c r="I434" s="279"/>
      <c r="J434" s="279"/>
    </row>
    <row r="435" spans="1:10" x14ac:dyDescent="0.35">
      <c r="A435" s="279"/>
      <c r="B435" s="279"/>
      <c r="C435" s="279"/>
      <c r="D435" s="279"/>
      <c r="E435" s="279"/>
      <c r="F435" s="279"/>
      <c r="G435" s="279"/>
      <c r="H435" s="279"/>
      <c r="I435" s="279"/>
      <c r="J435" s="279"/>
    </row>
    <row r="436" spans="1:10" x14ac:dyDescent="0.35">
      <c r="A436" s="279"/>
      <c r="B436" s="279"/>
      <c r="C436" s="279"/>
      <c r="D436" s="279"/>
      <c r="E436" s="279"/>
      <c r="F436" s="279"/>
      <c r="G436" s="279"/>
      <c r="H436" s="279"/>
      <c r="I436" s="279"/>
      <c r="J436" s="279"/>
    </row>
    <row r="437" spans="1:10" x14ac:dyDescent="0.35">
      <c r="A437" s="279"/>
      <c r="B437" s="279"/>
      <c r="C437" s="279"/>
      <c r="D437" s="279"/>
      <c r="E437" s="279"/>
      <c r="F437" s="279"/>
      <c r="G437" s="279"/>
      <c r="H437" s="279"/>
      <c r="I437" s="279"/>
      <c r="J437" s="279"/>
    </row>
    <row r="438" spans="1:10" x14ac:dyDescent="0.35">
      <c r="A438" s="279"/>
      <c r="B438" s="279"/>
      <c r="C438" s="279"/>
      <c r="D438" s="279"/>
      <c r="E438" s="279"/>
      <c r="F438" s="279"/>
      <c r="G438" s="279"/>
      <c r="H438" s="279"/>
      <c r="I438" s="279"/>
      <c r="J438" s="279"/>
    </row>
    <row r="439" spans="1:10" x14ac:dyDescent="0.35">
      <c r="A439" s="279"/>
      <c r="B439" s="279"/>
      <c r="C439" s="279"/>
      <c r="D439" s="279"/>
      <c r="E439" s="279"/>
      <c r="F439" s="279"/>
      <c r="G439" s="279"/>
      <c r="H439" s="279"/>
      <c r="I439" s="279"/>
      <c r="J439" s="279"/>
    </row>
    <row r="440" spans="1:10" x14ac:dyDescent="0.35">
      <c r="A440" s="279"/>
      <c r="B440" s="279"/>
      <c r="C440" s="279"/>
      <c r="D440" s="279"/>
      <c r="E440" s="279"/>
      <c r="F440" s="279"/>
      <c r="G440" s="279"/>
      <c r="H440" s="279"/>
      <c r="I440" s="279"/>
      <c r="J440" s="279"/>
    </row>
    <row r="441" spans="1:10" x14ac:dyDescent="0.35">
      <c r="A441" s="279"/>
      <c r="B441" s="279"/>
      <c r="C441" s="279"/>
      <c r="D441" s="279"/>
      <c r="E441" s="279"/>
      <c r="F441" s="279"/>
      <c r="G441" s="279"/>
      <c r="H441" s="279"/>
      <c r="I441" s="279"/>
      <c r="J441" s="279"/>
    </row>
    <row r="442" spans="1:10" x14ac:dyDescent="0.35">
      <c r="A442" s="279"/>
      <c r="B442" s="279"/>
      <c r="C442" s="279"/>
      <c r="D442" s="279"/>
      <c r="E442" s="279"/>
      <c r="F442" s="279"/>
      <c r="G442" s="279"/>
      <c r="H442" s="279"/>
      <c r="I442" s="279"/>
      <c r="J442" s="279"/>
    </row>
    <row r="443" spans="1:10" x14ac:dyDescent="0.35">
      <c r="A443" s="279"/>
      <c r="B443" s="279"/>
      <c r="C443" s="279"/>
      <c r="D443" s="279"/>
      <c r="E443" s="279"/>
      <c r="F443" s="279"/>
      <c r="G443" s="279"/>
      <c r="H443" s="279"/>
      <c r="I443" s="279"/>
      <c r="J443" s="279"/>
    </row>
    <row r="444" spans="1:10" x14ac:dyDescent="0.35">
      <c r="A444" s="279"/>
      <c r="B444" s="279"/>
      <c r="C444" s="279"/>
      <c r="D444" s="279"/>
      <c r="E444" s="279"/>
      <c r="F444" s="279"/>
      <c r="G444" s="279"/>
      <c r="H444" s="279"/>
      <c r="I444" s="279"/>
      <c r="J444" s="279"/>
    </row>
    <row r="445" spans="1:10" x14ac:dyDescent="0.35">
      <c r="A445" s="279"/>
      <c r="B445" s="279"/>
      <c r="C445" s="279"/>
      <c r="D445" s="279"/>
      <c r="E445" s="279"/>
      <c r="F445" s="279"/>
      <c r="G445" s="279"/>
      <c r="H445" s="279"/>
      <c r="I445" s="279"/>
      <c r="J445" s="279"/>
    </row>
    <row r="446" spans="1:10" x14ac:dyDescent="0.35">
      <c r="A446" s="279"/>
      <c r="B446" s="279"/>
      <c r="C446" s="279"/>
      <c r="D446" s="279"/>
      <c r="E446" s="279"/>
      <c r="F446" s="279"/>
      <c r="G446" s="279"/>
      <c r="H446" s="279"/>
      <c r="I446" s="279"/>
      <c r="J446" s="279"/>
    </row>
    <row r="447" spans="1:10" x14ac:dyDescent="0.35">
      <c r="A447" s="279"/>
      <c r="B447" s="279"/>
      <c r="C447" s="279"/>
      <c r="D447" s="279"/>
      <c r="E447" s="279"/>
      <c r="F447" s="279"/>
      <c r="G447" s="279"/>
      <c r="H447" s="279"/>
      <c r="I447" s="279"/>
      <c r="J447" s="279"/>
    </row>
    <row r="448" spans="1:10" x14ac:dyDescent="0.35">
      <c r="A448" s="279"/>
      <c r="B448" s="279"/>
      <c r="C448" s="279"/>
      <c r="D448" s="279"/>
      <c r="E448" s="279"/>
      <c r="F448" s="279"/>
      <c r="G448" s="279"/>
      <c r="H448" s="279"/>
      <c r="I448" s="279"/>
      <c r="J448" s="279"/>
    </row>
    <row r="449" spans="1:10" x14ac:dyDescent="0.35">
      <c r="A449" s="279"/>
      <c r="B449" s="279"/>
      <c r="C449" s="279"/>
      <c r="D449" s="279"/>
      <c r="E449" s="279"/>
      <c r="F449" s="279"/>
      <c r="G449" s="279"/>
      <c r="H449" s="279"/>
      <c r="I449" s="279"/>
      <c r="J449" s="279"/>
    </row>
    <row r="450" spans="1:10" x14ac:dyDescent="0.35">
      <c r="A450" s="279"/>
      <c r="B450" s="279"/>
      <c r="C450" s="279"/>
      <c r="D450" s="279"/>
      <c r="E450" s="279"/>
      <c r="F450" s="279"/>
      <c r="G450" s="279"/>
      <c r="H450" s="279"/>
      <c r="I450" s="279"/>
      <c r="J450" s="279"/>
    </row>
    <row r="451" spans="1:10" x14ac:dyDescent="0.35">
      <c r="A451" s="279"/>
      <c r="B451" s="279"/>
      <c r="C451" s="279"/>
      <c r="D451" s="279"/>
      <c r="E451" s="279"/>
      <c r="F451" s="279"/>
      <c r="G451" s="279"/>
      <c r="H451" s="279"/>
      <c r="I451" s="279"/>
      <c r="J451" s="279"/>
    </row>
    <row r="452" spans="1:10" x14ac:dyDescent="0.35">
      <c r="A452" s="279"/>
      <c r="B452" s="279"/>
      <c r="C452" s="279"/>
      <c r="D452" s="279"/>
      <c r="E452" s="279"/>
      <c r="F452" s="279"/>
      <c r="G452" s="279"/>
      <c r="H452" s="279"/>
      <c r="I452" s="279"/>
      <c r="J452" s="279"/>
    </row>
    <row r="453" spans="1:10" x14ac:dyDescent="0.35">
      <c r="A453" s="279"/>
      <c r="B453" s="279"/>
      <c r="C453" s="279"/>
      <c r="D453" s="279"/>
      <c r="E453" s="279"/>
      <c r="F453" s="279"/>
      <c r="G453" s="279"/>
      <c r="H453" s="279"/>
      <c r="I453" s="279"/>
      <c r="J453" s="279"/>
    </row>
    <row r="454" spans="1:10" x14ac:dyDescent="0.35">
      <c r="A454" s="279"/>
      <c r="B454" s="279"/>
      <c r="C454" s="279"/>
      <c r="D454" s="279"/>
      <c r="E454" s="279"/>
      <c r="F454" s="279"/>
      <c r="G454" s="279"/>
      <c r="H454" s="279"/>
      <c r="I454" s="279"/>
      <c r="J454" s="279"/>
    </row>
    <row r="455" spans="1:10" x14ac:dyDescent="0.35">
      <c r="A455" s="279"/>
      <c r="B455" s="279"/>
      <c r="C455" s="279"/>
      <c r="D455" s="279"/>
      <c r="E455" s="279"/>
      <c r="F455" s="279"/>
      <c r="G455" s="279"/>
      <c r="H455" s="279"/>
      <c r="I455" s="279"/>
      <c r="J455" s="279"/>
    </row>
    <row r="456" spans="1:10" x14ac:dyDescent="0.35">
      <c r="A456" s="279"/>
      <c r="B456" s="279"/>
      <c r="C456" s="279"/>
      <c r="D456" s="279"/>
      <c r="E456" s="279"/>
      <c r="F456" s="279"/>
      <c r="G456" s="279"/>
      <c r="H456" s="279"/>
      <c r="I456" s="279"/>
      <c r="J456" s="279"/>
    </row>
    <row r="457" spans="1:10" x14ac:dyDescent="0.35">
      <c r="A457" s="279"/>
      <c r="B457" s="279"/>
      <c r="C457" s="279"/>
      <c r="D457" s="279"/>
      <c r="E457" s="279"/>
      <c r="F457" s="279"/>
      <c r="G457" s="279"/>
      <c r="H457" s="279"/>
      <c r="I457" s="279"/>
      <c r="J457" s="279"/>
    </row>
    <row r="458" spans="1:10" x14ac:dyDescent="0.35">
      <c r="A458" s="279"/>
      <c r="B458" s="279"/>
      <c r="C458" s="279"/>
      <c r="D458" s="279"/>
      <c r="E458" s="279"/>
      <c r="F458" s="279"/>
      <c r="G458" s="279"/>
      <c r="H458" s="279"/>
      <c r="I458" s="279"/>
      <c r="J458" s="279"/>
    </row>
    <row r="459" spans="1:10" x14ac:dyDescent="0.35">
      <c r="A459" s="279"/>
      <c r="B459" s="279"/>
      <c r="C459" s="279"/>
      <c r="D459" s="279"/>
      <c r="E459" s="279"/>
      <c r="F459" s="279"/>
      <c r="G459" s="279"/>
      <c r="H459" s="279"/>
      <c r="I459" s="279"/>
      <c r="J459" s="279"/>
    </row>
    <row r="460" spans="1:10" x14ac:dyDescent="0.35">
      <c r="A460" s="279"/>
      <c r="B460" s="279"/>
      <c r="C460" s="279"/>
      <c r="D460" s="279"/>
      <c r="E460" s="279"/>
      <c r="F460" s="279"/>
      <c r="G460" s="279"/>
      <c r="H460" s="279"/>
      <c r="I460" s="279"/>
      <c r="J460" s="279"/>
    </row>
    <row r="461" spans="1:10" x14ac:dyDescent="0.35">
      <c r="A461" s="279"/>
      <c r="B461" s="279"/>
      <c r="C461" s="279"/>
      <c r="D461" s="279"/>
      <c r="E461" s="279"/>
      <c r="F461" s="279"/>
      <c r="G461" s="279"/>
      <c r="H461" s="279"/>
      <c r="I461" s="279"/>
      <c r="J461" s="279"/>
    </row>
    <row r="462" spans="1:10" x14ac:dyDescent="0.35">
      <c r="A462" s="279"/>
      <c r="B462" s="279"/>
      <c r="C462" s="279"/>
      <c r="D462" s="279"/>
      <c r="E462" s="279"/>
      <c r="F462" s="279"/>
      <c r="G462" s="279"/>
      <c r="H462" s="279"/>
      <c r="I462" s="279"/>
      <c r="J462" s="279"/>
    </row>
    <row r="463" spans="1:10" x14ac:dyDescent="0.35">
      <c r="A463" s="279"/>
      <c r="B463" s="279"/>
      <c r="C463" s="279"/>
      <c r="D463" s="279"/>
      <c r="E463" s="279"/>
      <c r="F463" s="279"/>
      <c r="G463" s="279"/>
      <c r="H463" s="279"/>
      <c r="I463" s="279"/>
      <c r="J463" s="279"/>
    </row>
    <row r="464" spans="1:10" x14ac:dyDescent="0.35">
      <c r="A464" s="279"/>
      <c r="B464" s="279"/>
      <c r="C464" s="279"/>
      <c r="D464" s="279"/>
      <c r="E464" s="279"/>
      <c r="F464" s="279"/>
      <c r="G464" s="279"/>
      <c r="H464" s="279"/>
      <c r="I464" s="279"/>
      <c r="J464" s="279"/>
    </row>
    <row r="465" spans="1:10" x14ac:dyDescent="0.35">
      <c r="A465" s="279"/>
      <c r="B465" s="279"/>
      <c r="C465" s="279"/>
      <c r="D465" s="279"/>
      <c r="E465" s="279"/>
      <c r="F465" s="279"/>
      <c r="G465" s="279"/>
      <c r="H465" s="279"/>
      <c r="I465" s="279"/>
      <c r="J465" s="279"/>
    </row>
    <row r="466" spans="1:10" x14ac:dyDescent="0.35">
      <c r="A466" s="279"/>
      <c r="B466" s="279"/>
      <c r="C466" s="279"/>
      <c r="D466" s="279"/>
      <c r="E466" s="279"/>
      <c r="F466" s="279"/>
      <c r="G466" s="279"/>
      <c r="H466" s="279"/>
      <c r="I466" s="279"/>
      <c r="J466" s="279"/>
    </row>
    <row r="467" spans="1:10" x14ac:dyDescent="0.35">
      <c r="A467" s="279"/>
      <c r="B467" s="279"/>
      <c r="C467" s="279"/>
      <c r="D467" s="279"/>
      <c r="E467" s="279"/>
      <c r="F467" s="279"/>
      <c r="G467" s="279"/>
      <c r="H467" s="279"/>
      <c r="I467" s="279"/>
      <c r="J467" s="279"/>
    </row>
    <row r="468" spans="1:10" x14ac:dyDescent="0.35">
      <c r="A468" s="279"/>
      <c r="B468" s="279"/>
      <c r="C468" s="279"/>
      <c r="D468" s="279"/>
      <c r="E468" s="279"/>
      <c r="F468" s="279"/>
      <c r="G468" s="279"/>
      <c r="H468" s="279"/>
      <c r="I468" s="279"/>
      <c r="J468" s="279"/>
    </row>
    <row r="469" spans="1:10" x14ac:dyDescent="0.35">
      <c r="A469" s="279"/>
      <c r="B469" s="279"/>
      <c r="C469" s="279"/>
      <c r="D469" s="279"/>
      <c r="E469" s="279"/>
      <c r="F469" s="279"/>
      <c r="G469" s="279"/>
      <c r="H469" s="279"/>
      <c r="I469" s="279"/>
      <c r="J469" s="279"/>
    </row>
    <row r="470" spans="1:10" x14ac:dyDescent="0.35">
      <c r="A470" s="279"/>
      <c r="B470" s="279"/>
      <c r="C470" s="279"/>
      <c r="D470" s="279"/>
      <c r="E470" s="279"/>
      <c r="F470" s="279"/>
      <c r="G470" s="279"/>
      <c r="H470" s="279"/>
      <c r="I470" s="279"/>
      <c r="J470" s="279"/>
    </row>
    <row r="471" spans="1:10" x14ac:dyDescent="0.35">
      <c r="A471" s="279"/>
      <c r="B471" s="279"/>
      <c r="C471" s="279"/>
      <c r="D471" s="279"/>
      <c r="E471" s="279"/>
      <c r="F471" s="279"/>
      <c r="G471" s="279"/>
      <c r="H471" s="279"/>
      <c r="I471" s="279"/>
      <c r="J471" s="279"/>
    </row>
    <row r="472" spans="1:10" x14ac:dyDescent="0.35">
      <c r="A472" s="279"/>
      <c r="B472" s="279"/>
      <c r="C472" s="279"/>
      <c r="D472" s="279"/>
      <c r="E472" s="279"/>
      <c r="F472" s="279"/>
      <c r="G472" s="279"/>
      <c r="H472" s="279"/>
      <c r="I472" s="279"/>
      <c r="J472" s="279"/>
    </row>
    <row r="473" spans="1:10" x14ac:dyDescent="0.35">
      <c r="A473" s="279"/>
      <c r="B473" s="279"/>
      <c r="C473" s="279"/>
      <c r="D473" s="279"/>
      <c r="E473" s="279"/>
      <c r="F473" s="279"/>
      <c r="G473" s="279"/>
      <c r="H473" s="279"/>
      <c r="I473" s="279"/>
      <c r="J473" s="279"/>
    </row>
    <row r="474" spans="1:10" x14ac:dyDescent="0.35">
      <c r="A474" s="279"/>
      <c r="B474" s="279"/>
      <c r="C474" s="279"/>
      <c r="D474" s="279"/>
      <c r="E474" s="279"/>
      <c r="F474" s="279"/>
      <c r="G474" s="279"/>
      <c r="H474" s="279"/>
      <c r="I474" s="279"/>
      <c r="J474" s="279"/>
    </row>
    <row r="475" spans="1:10" x14ac:dyDescent="0.35">
      <c r="A475" s="279"/>
      <c r="B475" s="279"/>
      <c r="C475" s="279"/>
      <c r="D475" s="279"/>
      <c r="E475" s="279"/>
      <c r="F475" s="279"/>
      <c r="G475" s="279"/>
      <c r="H475" s="279"/>
      <c r="I475" s="279"/>
      <c r="J475" s="279"/>
    </row>
    <row r="476" spans="1:10" x14ac:dyDescent="0.35">
      <c r="A476" s="279"/>
      <c r="B476" s="279"/>
      <c r="C476" s="279"/>
      <c r="D476" s="279"/>
      <c r="E476" s="279"/>
      <c r="F476" s="279"/>
      <c r="G476" s="279"/>
      <c r="H476" s="279"/>
      <c r="I476" s="279"/>
      <c r="J476" s="279"/>
    </row>
    <row r="477" spans="1:10" x14ac:dyDescent="0.35">
      <c r="A477" s="279"/>
      <c r="B477" s="279"/>
      <c r="C477" s="279"/>
      <c r="D477" s="279"/>
      <c r="E477" s="279"/>
      <c r="F477" s="279"/>
      <c r="G477" s="279"/>
      <c r="H477" s="279"/>
      <c r="I477" s="279"/>
      <c r="J477" s="279"/>
    </row>
    <row r="478" spans="1:10" x14ac:dyDescent="0.35">
      <c r="A478" s="279"/>
      <c r="B478" s="279"/>
      <c r="C478" s="279"/>
      <c r="D478" s="279"/>
      <c r="E478" s="279"/>
      <c r="F478" s="279"/>
      <c r="G478" s="279"/>
      <c r="H478" s="279"/>
      <c r="I478" s="279"/>
      <c r="J478" s="279"/>
    </row>
    <row r="479" spans="1:10" x14ac:dyDescent="0.35">
      <c r="A479" s="279"/>
      <c r="B479" s="279"/>
      <c r="C479" s="279"/>
      <c r="D479" s="279"/>
      <c r="E479" s="279"/>
      <c r="F479" s="279"/>
      <c r="G479" s="279"/>
      <c r="H479" s="279"/>
      <c r="I479" s="279"/>
      <c r="J479" s="279"/>
    </row>
    <row r="480" spans="1:10" x14ac:dyDescent="0.35">
      <c r="A480" s="279"/>
      <c r="B480" s="279"/>
      <c r="C480" s="279"/>
      <c r="D480" s="279"/>
      <c r="E480" s="279"/>
      <c r="F480" s="279"/>
      <c r="G480" s="279"/>
      <c r="H480" s="279"/>
      <c r="I480" s="279"/>
      <c r="J480" s="279"/>
    </row>
    <row r="481" spans="1:10" x14ac:dyDescent="0.35">
      <c r="A481" s="279"/>
      <c r="B481" s="279"/>
      <c r="C481" s="279"/>
      <c r="D481" s="279"/>
      <c r="E481" s="279"/>
      <c r="F481" s="279"/>
      <c r="G481" s="279"/>
      <c r="H481" s="279"/>
      <c r="I481" s="279"/>
      <c r="J481" s="279"/>
    </row>
    <row r="482" spans="1:10" x14ac:dyDescent="0.35">
      <c r="A482" s="279"/>
      <c r="B482" s="279"/>
      <c r="C482" s="279"/>
      <c r="D482" s="279"/>
      <c r="E482" s="279"/>
      <c r="F482" s="279"/>
      <c r="G482" s="279"/>
      <c r="H482" s="279"/>
      <c r="I482" s="279"/>
      <c r="J482" s="279"/>
    </row>
    <row r="483" spans="1:10" x14ac:dyDescent="0.35">
      <c r="A483" s="279"/>
      <c r="B483" s="279"/>
      <c r="C483" s="279"/>
      <c r="D483" s="279"/>
      <c r="E483" s="279"/>
      <c r="F483" s="279"/>
      <c r="G483" s="279"/>
      <c r="H483" s="279"/>
      <c r="I483" s="279"/>
      <c r="J483" s="279"/>
    </row>
    <row r="484" spans="1:10" x14ac:dyDescent="0.35">
      <c r="A484" s="279"/>
      <c r="B484" s="279"/>
      <c r="C484" s="279"/>
      <c r="D484" s="279"/>
      <c r="E484" s="279"/>
      <c r="F484" s="279"/>
      <c r="G484" s="279"/>
      <c r="H484" s="279"/>
      <c r="I484" s="279"/>
      <c r="J484" s="279"/>
    </row>
    <row r="485" spans="1:10" x14ac:dyDescent="0.35">
      <c r="A485" s="279"/>
      <c r="B485" s="279"/>
      <c r="C485" s="279"/>
      <c r="D485" s="279"/>
      <c r="E485" s="279"/>
      <c r="F485" s="279"/>
      <c r="G485" s="279"/>
      <c r="H485" s="279"/>
      <c r="I485" s="279"/>
      <c r="J485" s="279"/>
    </row>
    <row r="486" spans="1:10" x14ac:dyDescent="0.35">
      <c r="A486" s="279"/>
      <c r="B486" s="279"/>
      <c r="C486" s="279"/>
      <c r="D486" s="279"/>
      <c r="E486" s="279"/>
      <c r="F486" s="279"/>
      <c r="G486" s="279"/>
      <c r="H486" s="279"/>
      <c r="I486" s="279"/>
      <c r="J486" s="279"/>
    </row>
    <row r="487" spans="1:10" x14ac:dyDescent="0.35">
      <c r="A487" s="279"/>
      <c r="B487" s="279"/>
      <c r="C487" s="279"/>
      <c r="D487" s="279"/>
      <c r="E487" s="279"/>
      <c r="F487" s="279"/>
      <c r="G487" s="279"/>
      <c r="H487" s="279"/>
      <c r="I487" s="279"/>
      <c r="J487" s="279"/>
    </row>
    <row r="488" spans="1:10" x14ac:dyDescent="0.35">
      <c r="A488" s="279"/>
      <c r="B488" s="279"/>
      <c r="C488" s="279"/>
      <c r="D488" s="279"/>
      <c r="E488" s="279"/>
      <c r="F488" s="279"/>
      <c r="G488" s="279"/>
      <c r="H488" s="279"/>
      <c r="I488" s="279"/>
      <c r="J488" s="279"/>
    </row>
    <row r="489" spans="1:10" x14ac:dyDescent="0.35">
      <c r="A489" s="279"/>
      <c r="B489" s="279"/>
      <c r="C489" s="279"/>
      <c r="D489" s="279"/>
      <c r="E489" s="279"/>
      <c r="F489" s="279"/>
      <c r="G489" s="279"/>
      <c r="H489" s="279"/>
      <c r="I489" s="279"/>
      <c r="J489" s="279"/>
    </row>
    <row r="490" spans="1:10" x14ac:dyDescent="0.35">
      <c r="A490" s="279"/>
      <c r="B490" s="279"/>
      <c r="C490" s="279"/>
      <c r="D490" s="279"/>
      <c r="E490" s="279"/>
      <c r="F490" s="279"/>
      <c r="G490" s="279"/>
      <c r="H490" s="279"/>
      <c r="I490" s="279"/>
      <c r="J490" s="279"/>
    </row>
    <row r="491" spans="1:10" x14ac:dyDescent="0.35">
      <c r="A491" s="279"/>
      <c r="B491" s="279"/>
      <c r="C491" s="279"/>
      <c r="D491" s="279"/>
      <c r="E491" s="279"/>
      <c r="F491" s="279"/>
      <c r="G491" s="279"/>
      <c r="H491" s="279"/>
      <c r="I491" s="279"/>
      <c r="J491" s="279"/>
    </row>
    <row r="492" spans="1:10" x14ac:dyDescent="0.35">
      <c r="A492" s="279"/>
      <c r="B492" s="279"/>
      <c r="C492" s="279"/>
      <c r="D492" s="279"/>
      <c r="E492" s="279"/>
      <c r="F492" s="279"/>
      <c r="G492" s="279"/>
      <c r="H492" s="279"/>
      <c r="I492" s="279"/>
      <c r="J492" s="279"/>
    </row>
    <row r="493" spans="1:10" x14ac:dyDescent="0.35">
      <c r="A493" s="279"/>
      <c r="B493" s="279"/>
      <c r="C493" s="279"/>
      <c r="D493" s="279"/>
      <c r="E493" s="279"/>
      <c r="F493" s="279"/>
      <c r="G493" s="279"/>
      <c r="H493" s="279"/>
      <c r="I493" s="279"/>
      <c r="J493" s="279"/>
    </row>
    <row r="494" spans="1:10" x14ac:dyDescent="0.35">
      <c r="A494" s="279"/>
      <c r="B494" s="279"/>
      <c r="C494" s="279"/>
      <c r="D494" s="279"/>
      <c r="E494" s="279"/>
      <c r="F494" s="279"/>
      <c r="G494" s="279"/>
      <c r="H494" s="279"/>
      <c r="I494" s="279"/>
      <c r="J494" s="279"/>
    </row>
    <row r="495" spans="1:10" x14ac:dyDescent="0.35">
      <c r="A495" s="279"/>
      <c r="B495" s="279"/>
      <c r="C495" s="279"/>
      <c r="D495" s="279"/>
      <c r="E495" s="279"/>
      <c r="F495" s="279"/>
      <c r="G495" s="279"/>
      <c r="H495" s="279"/>
      <c r="I495" s="279"/>
      <c r="J495" s="279"/>
    </row>
    <row r="496" spans="1:10" x14ac:dyDescent="0.35">
      <c r="A496" s="279"/>
      <c r="B496" s="279"/>
      <c r="C496" s="279"/>
      <c r="D496" s="279"/>
      <c r="E496" s="279"/>
      <c r="F496" s="279"/>
      <c r="G496" s="279"/>
      <c r="H496" s="279"/>
      <c r="I496" s="279"/>
      <c r="J496" s="279"/>
    </row>
    <row r="497" spans="1:10" x14ac:dyDescent="0.35">
      <c r="A497" s="279"/>
      <c r="B497" s="279"/>
      <c r="C497" s="279"/>
      <c r="D497" s="279"/>
      <c r="E497" s="279"/>
      <c r="F497" s="279"/>
      <c r="G497" s="279"/>
      <c r="H497" s="279"/>
      <c r="I497" s="279"/>
      <c r="J497" s="279"/>
    </row>
    <row r="498" spans="1:10" x14ac:dyDescent="0.35">
      <c r="A498" s="279"/>
      <c r="B498" s="279"/>
      <c r="C498" s="279"/>
      <c r="D498" s="279"/>
      <c r="E498" s="279"/>
      <c r="F498" s="279"/>
      <c r="G498" s="279"/>
      <c r="H498" s="279"/>
      <c r="I498" s="279"/>
      <c r="J498" s="279"/>
    </row>
    <row r="499" spans="1:10" x14ac:dyDescent="0.35">
      <c r="A499" s="279"/>
      <c r="B499" s="279"/>
      <c r="C499" s="279"/>
      <c r="D499" s="279"/>
      <c r="E499" s="279"/>
      <c r="F499" s="279"/>
      <c r="G499" s="279"/>
      <c r="H499" s="279"/>
      <c r="I499" s="279"/>
      <c r="J499" s="279"/>
    </row>
    <row r="500" spans="1:10" x14ac:dyDescent="0.35">
      <c r="A500" s="279"/>
      <c r="B500" s="279"/>
      <c r="C500" s="279"/>
      <c r="D500" s="279"/>
      <c r="E500" s="279"/>
      <c r="F500" s="279"/>
      <c r="G500" s="279"/>
      <c r="H500" s="279"/>
      <c r="I500" s="279"/>
      <c r="J500" s="279"/>
    </row>
    <row r="501" spans="1:10" x14ac:dyDescent="0.35">
      <c r="A501" s="279"/>
      <c r="B501" s="279"/>
      <c r="C501" s="279"/>
      <c r="D501" s="279"/>
      <c r="E501" s="279"/>
      <c r="F501" s="279"/>
      <c r="G501" s="279"/>
      <c r="H501" s="279"/>
      <c r="I501" s="279"/>
      <c r="J501" s="279"/>
    </row>
    <row r="502" spans="1:10" x14ac:dyDescent="0.35">
      <c r="A502" s="279"/>
      <c r="B502" s="279"/>
      <c r="C502" s="279"/>
      <c r="D502" s="279"/>
      <c r="E502" s="279"/>
      <c r="F502" s="279"/>
      <c r="G502" s="279"/>
      <c r="H502" s="279"/>
      <c r="I502" s="279"/>
      <c r="J502" s="279"/>
    </row>
    <row r="503" spans="1:10" x14ac:dyDescent="0.35">
      <c r="A503" s="279"/>
      <c r="B503" s="279"/>
      <c r="C503" s="279"/>
      <c r="D503" s="279"/>
      <c r="E503" s="279"/>
      <c r="F503" s="279"/>
      <c r="G503" s="279"/>
      <c r="H503" s="279"/>
      <c r="I503" s="279"/>
      <c r="J503" s="279"/>
    </row>
    <row r="504" spans="1:10" x14ac:dyDescent="0.35">
      <c r="A504" s="279"/>
      <c r="B504" s="279"/>
      <c r="C504" s="279"/>
      <c r="D504" s="279"/>
      <c r="E504" s="279"/>
      <c r="F504" s="279"/>
      <c r="G504" s="279"/>
      <c r="H504" s="279"/>
      <c r="I504" s="279"/>
      <c r="J504" s="279"/>
    </row>
    <row r="505" spans="1:10" x14ac:dyDescent="0.35">
      <c r="A505" s="279"/>
      <c r="B505" s="279"/>
      <c r="C505" s="279"/>
      <c r="D505" s="279"/>
      <c r="E505" s="279"/>
      <c r="F505" s="279"/>
      <c r="G505" s="279"/>
      <c r="H505" s="279"/>
      <c r="I505" s="279"/>
      <c r="J505" s="279"/>
    </row>
    <row r="506" spans="1:10" x14ac:dyDescent="0.35">
      <c r="A506" s="279"/>
      <c r="B506" s="279"/>
      <c r="C506" s="279"/>
      <c r="D506" s="279"/>
      <c r="E506" s="279"/>
      <c r="F506" s="279"/>
      <c r="G506" s="279"/>
      <c r="H506" s="279"/>
      <c r="I506" s="279"/>
      <c r="J506" s="279"/>
    </row>
    <row r="507" spans="1:10" x14ac:dyDescent="0.35">
      <c r="A507" s="279"/>
      <c r="B507" s="279"/>
      <c r="C507" s="279"/>
      <c r="D507" s="279"/>
      <c r="E507" s="279"/>
      <c r="F507" s="279"/>
      <c r="G507" s="279"/>
      <c r="H507" s="279"/>
      <c r="I507" s="279"/>
      <c r="J507" s="279"/>
    </row>
    <row r="508" spans="1:10" x14ac:dyDescent="0.35">
      <c r="A508" s="279"/>
      <c r="B508" s="279"/>
      <c r="C508" s="279"/>
      <c r="D508" s="279"/>
      <c r="E508" s="279"/>
      <c r="F508" s="279"/>
      <c r="G508" s="279"/>
      <c r="H508" s="279"/>
      <c r="I508" s="279"/>
      <c r="J508" s="279"/>
    </row>
    <row r="509" spans="1:10" x14ac:dyDescent="0.35">
      <c r="A509" s="279"/>
      <c r="B509" s="279"/>
      <c r="C509" s="279"/>
      <c r="D509" s="279"/>
      <c r="E509" s="279"/>
      <c r="F509" s="279"/>
      <c r="G509" s="279"/>
      <c r="H509" s="279"/>
      <c r="I509" s="279"/>
      <c r="J509" s="279"/>
    </row>
    <row r="510" spans="1:10" x14ac:dyDescent="0.35">
      <c r="A510" s="279"/>
      <c r="B510" s="279"/>
      <c r="C510" s="279"/>
      <c r="D510" s="279"/>
      <c r="E510" s="279"/>
      <c r="F510" s="279"/>
      <c r="G510" s="279"/>
      <c r="H510" s="279"/>
      <c r="I510" s="279"/>
      <c r="J510" s="279"/>
    </row>
    <row r="511" spans="1:10" x14ac:dyDescent="0.35">
      <c r="A511" s="279"/>
      <c r="B511" s="279"/>
      <c r="C511" s="279"/>
      <c r="D511" s="279"/>
      <c r="E511" s="279"/>
      <c r="F511" s="279"/>
      <c r="G511" s="279"/>
      <c r="H511" s="279"/>
      <c r="I511" s="279"/>
      <c r="J511" s="279"/>
    </row>
    <row r="512" spans="1:10" x14ac:dyDescent="0.35">
      <c r="A512" s="279"/>
      <c r="B512" s="279"/>
      <c r="C512" s="279"/>
      <c r="D512" s="279"/>
      <c r="E512" s="279"/>
      <c r="F512" s="279"/>
      <c r="G512" s="279"/>
      <c r="H512" s="279"/>
      <c r="I512" s="279"/>
      <c r="J512" s="279"/>
    </row>
    <row r="513" spans="1:10" x14ac:dyDescent="0.35">
      <c r="A513" s="279"/>
      <c r="B513" s="279"/>
      <c r="C513" s="279"/>
      <c r="D513" s="279"/>
      <c r="E513" s="279"/>
      <c r="F513" s="279"/>
      <c r="G513" s="279"/>
      <c r="H513" s="279"/>
      <c r="I513" s="279"/>
      <c r="J513" s="279"/>
    </row>
    <row r="514" spans="1:10" x14ac:dyDescent="0.35">
      <c r="A514" s="279"/>
      <c r="B514" s="279"/>
      <c r="C514" s="279"/>
      <c r="D514" s="279"/>
      <c r="E514" s="279"/>
      <c r="F514" s="279"/>
      <c r="G514" s="279"/>
      <c r="H514" s="279"/>
      <c r="I514" s="279"/>
      <c r="J514" s="279"/>
    </row>
    <row r="515" spans="1:10" x14ac:dyDescent="0.35">
      <c r="A515" s="279"/>
      <c r="B515" s="279"/>
      <c r="C515" s="279"/>
      <c r="D515" s="279"/>
      <c r="E515" s="279"/>
      <c r="F515" s="279"/>
      <c r="G515" s="279"/>
      <c r="H515" s="279"/>
      <c r="I515" s="279"/>
      <c r="J515" s="279"/>
    </row>
    <row r="516" spans="1:10" x14ac:dyDescent="0.35">
      <c r="A516" s="279"/>
      <c r="B516" s="279"/>
      <c r="C516" s="279"/>
      <c r="D516" s="279"/>
      <c r="E516" s="279"/>
      <c r="F516" s="279"/>
      <c r="G516" s="279"/>
      <c r="H516" s="279"/>
      <c r="I516" s="279"/>
      <c r="J516" s="279"/>
    </row>
    <row r="517" spans="1:10" x14ac:dyDescent="0.35">
      <c r="A517" s="279"/>
      <c r="B517" s="279"/>
      <c r="C517" s="279"/>
      <c r="D517" s="279"/>
      <c r="E517" s="279"/>
      <c r="F517" s="279"/>
      <c r="G517" s="279"/>
      <c r="H517" s="279"/>
      <c r="I517" s="279"/>
      <c r="J517" s="279"/>
    </row>
    <row r="518" spans="1:10" x14ac:dyDescent="0.35">
      <c r="A518" s="279"/>
      <c r="B518" s="279"/>
      <c r="C518" s="279"/>
      <c r="D518" s="279"/>
      <c r="E518" s="279"/>
      <c r="F518" s="279"/>
      <c r="G518" s="279"/>
      <c r="H518" s="279"/>
      <c r="I518" s="279"/>
      <c r="J518" s="279"/>
    </row>
    <row r="519" spans="1:10" x14ac:dyDescent="0.35">
      <c r="A519" s="279"/>
      <c r="B519" s="279"/>
      <c r="C519" s="279"/>
      <c r="D519" s="279"/>
      <c r="E519" s="279"/>
      <c r="F519" s="279"/>
      <c r="G519" s="279"/>
      <c r="H519" s="279"/>
      <c r="I519" s="279"/>
      <c r="J519" s="279"/>
    </row>
    <row r="520" spans="1:10" x14ac:dyDescent="0.35">
      <c r="A520" s="279"/>
      <c r="B520" s="279"/>
      <c r="C520" s="279"/>
      <c r="D520" s="279"/>
      <c r="E520" s="279"/>
      <c r="F520" s="279"/>
      <c r="G520" s="279"/>
      <c r="H520" s="279"/>
      <c r="I520" s="279"/>
      <c r="J520" s="279"/>
    </row>
  </sheetData>
  <mergeCells count="1">
    <mergeCell ref="A1:J1"/>
  </mergeCells>
  <pageMargins left="0.39370078740157483" right="0.39370078740157483" top="0.74803149606299213" bottom="0.74803149606299213" header="0.31496062992125984" footer="0.31496062992125984"/>
  <pageSetup paperSize="9" scale="73" fitToHeight="10"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zoomScaleNormal="100" workbookViewId="0">
      <selection activeCell="J14" sqref="J14"/>
    </sheetView>
  </sheetViews>
  <sheetFormatPr defaultColWidth="8.7265625" defaultRowHeight="15.5" x14ac:dyDescent="0.25"/>
  <cols>
    <col min="1" max="1" width="11.7265625" style="83" bestFit="1" customWidth="1"/>
    <col min="2" max="2" width="25.26953125" style="83" customWidth="1"/>
    <col min="3" max="3" width="9.54296875" style="80" customWidth="1"/>
    <col min="4" max="4" width="8.453125" style="80" customWidth="1"/>
    <col min="5" max="5" width="9.54296875" style="80" customWidth="1"/>
    <col min="6" max="6" width="10.1796875" style="80" customWidth="1"/>
    <col min="7" max="7" width="9.54296875" style="80" customWidth="1"/>
    <col min="8" max="8" width="10" style="80" customWidth="1"/>
    <col min="9" max="9" width="19.26953125" style="80" bestFit="1" customWidth="1"/>
    <col min="10" max="10" width="19.81640625" style="83" bestFit="1" customWidth="1"/>
    <col min="11" max="16384" width="8.7265625" style="83"/>
  </cols>
  <sheetData>
    <row r="1" spans="1:9" hidden="1" x14ac:dyDescent="0.25">
      <c r="B1" s="85"/>
      <c r="C1" s="405" t="s">
        <v>642</v>
      </c>
      <c r="D1" s="406"/>
      <c r="E1" s="406"/>
    </row>
    <row r="2" spans="1:9" ht="46.5" hidden="1" x14ac:dyDescent="0.25">
      <c r="B2" s="78" t="s">
        <v>661</v>
      </c>
      <c r="C2" s="84" t="s">
        <v>643</v>
      </c>
      <c r="D2" s="84" t="s">
        <v>641</v>
      </c>
      <c r="F2" s="84" t="s">
        <v>650</v>
      </c>
    </row>
    <row r="3" spans="1:9" s="85" customFormat="1" ht="26.15" customHeight="1" x14ac:dyDescent="0.25">
      <c r="A3" s="407" t="s">
        <v>720</v>
      </c>
      <c r="B3" s="408"/>
      <c r="C3" s="408"/>
      <c r="D3" s="408"/>
      <c r="E3" s="408"/>
      <c r="F3" s="408"/>
      <c r="G3" s="408"/>
      <c r="H3" s="408"/>
      <c r="I3" s="81"/>
    </row>
    <row r="4" spans="1:9" hidden="1" x14ac:dyDescent="0.25">
      <c r="A4" s="283"/>
      <c r="B4" s="283"/>
      <c r="C4" s="284" t="s">
        <v>168</v>
      </c>
      <c r="D4" s="285"/>
      <c r="E4" s="285"/>
      <c r="F4" s="285"/>
      <c r="G4" s="285"/>
      <c r="H4" s="285"/>
      <c r="I4" s="83"/>
    </row>
    <row r="5" spans="1:9" ht="46.5" x14ac:dyDescent="0.25">
      <c r="A5" s="286" t="s">
        <v>610</v>
      </c>
      <c r="B5" s="286" t="s">
        <v>616</v>
      </c>
      <c r="C5" s="285" t="s">
        <v>573</v>
      </c>
      <c r="D5" s="283" t="s">
        <v>645</v>
      </c>
      <c r="E5" s="283" t="s">
        <v>644</v>
      </c>
      <c r="F5" s="283" t="s">
        <v>676</v>
      </c>
      <c r="G5" s="285" t="s">
        <v>580</v>
      </c>
      <c r="H5" s="285" t="s">
        <v>637</v>
      </c>
      <c r="I5" s="83"/>
    </row>
    <row r="6" spans="1:9" ht="31" x14ac:dyDescent="0.25">
      <c r="A6" s="283" t="s">
        <v>208</v>
      </c>
      <c r="B6" s="283" t="s">
        <v>683</v>
      </c>
      <c r="C6" s="285"/>
      <c r="D6" s="285"/>
      <c r="E6" s="285">
        <v>3418.125</v>
      </c>
      <c r="F6" s="285">
        <v>3418.125</v>
      </c>
      <c r="G6" s="285">
        <v>0</v>
      </c>
      <c r="H6" s="285">
        <v>0</v>
      </c>
      <c r="I6" s="83"/>
    </row>
    <row r="7" spans="1:9" x14ac:dyDescent="0.25">
      <c r="A7" s="283"/>
      <c r="B7" s="283"/>
      <c r="C7" s="285"/>
      <c r="D7" s="285"/>
      <c r="E7" s="285"/>
      <c r="F7" s="285"/>
      <c r="G7" s="285"/>
      <c r="H7" s="285"/>
      <c r="I7" s="83"/>
    </row>
    <row r="8" spans="1:9" ht="31" x14ac:dyDescent="0.25">
      <c r="A8" s="283" t="s">
        <v>209</v>
      </c>
      <c r="B8" s="283" t="s">
        <v>684</v>
      </c>
      <c r="C8" s="285"/>
      <c r="D8" s="285"/>
      <c r="E8" s="285">
        <v>1067.5999999999999</v>
      </c>
      <c r="F8" s="285">
        <v>1067.5999999999999</v>
      </c>
      <c r="G8" s="285">
        <v>0</v>
      </c>
      <c r="H8" s="285">
        <v>0</v>
      </c>
      <c r="I8" s="83"/>
    </row>
    <row r="9" spans="1:9" x14ac:dyDescent="0.25">
      <c r="A9" s="283"/>
      <c r="B9" s="283"/>
      <c r="C9" s="285"/>
      <c r="D9" s="285"/>
      <c r="E9" s="285"/>
      <c r="F9" s="285"/>
      <c r="G9" s="285"/>
      <c r="H9" s="285"/>
      <c r="I9" s="83"/>
    </row>
    <row r="10" spans="1:9" ht="46.5" x14ac:dyDescent="0.25">
      <c r="A10" s="283" t="s">
        <v>206</v>
      </c>
      <c r="B10" s="283" t="s">
        <v>685</v>
      </c>
      <c r="C10" s="285"/>
      <c r="D10" s="285">
        <v>500</v>
      </c>
      <c r="E10" s="285">
        <v>1087</v>
      </c>
      <c r="F10" s="285">
        <v>1587</v>
      </c>
      <c r="G10" s="285">
        <v>586.98000000000013</v>
      </c>
      <c r="H10" s="285">
        <v>0</v>
      </c>
      <c r="I10" s="83"/>
    </row>
    <row r="11" spans="1:9" x14ac:dyDescent="0.25">
      <c r="A11" s="283"/>
      <c r="B11" s="283"/>
      <c r="C11" s="285"/>
      <c r="D11" s="285"/>
      <c r="E11" s="285"/>
      <c r="F11" s="285"/>
      <c r="G11" s="285"/>
      <c r="H11" s="285"/>
      <c r="I11" s="83"/>
    </row>
    <row r="12" spans="1:9" ht="31" x14ac:dyDescent="0.25">
      <c r="A12" s="283" t="s">
        <v>224</v>
      </c>
      <c r="B12" s="283" t="s">
        <v>686</v>
      </c>
      <c r="C12" s="285"/>
      <c r="D12" s="285"/>
      <c r="E12" s="285">
        <v>3000</v>
      </c>
      <c r="F12" s="285">
        <v>3000</v>
      </c>
      <c r="G12" s="285">
        <v>0</v>
      </c>
      <c r="H12" s="285">
        <v>0</v>
      </c>
      <c r="I12" s="83"/>
    </row>
    <row r="13" spans="1:9" x14ac:dyDescent="0.25">
      <c r="A13" s="283"/>
      <c r="B13" s="283"/>
      <c r="C13" s="285"/>
      <c r="D13" s="285"/>
      <c r="E13" s="285"/>
      <c r="F13" s="285"/>
      <c r="G13" s="285"/>
      <c r="H13" s="285"/>
      <c r="I13" s="83"/>
    </row>
    <row r="14" spans="1:9" ht="46.5" x14ac:dyDescent="0.25">
      <c r="A14" s="283" t="s">
        <v>210</v>
      </c>
      <c r="B14" s="283" t="s">
        <v>688</v>
      </c>
      <c r="C14" s="285">
        <v>32000</v>
      </c>
      <c r="D14" s="285">
        <v>3500</v>
      </c>
      <c r="E14" s="285">
        <v>28460.5</v>
      </c>
      <c r="F14" s="285">
        <v>63960.5</v>
      </c>
      <c r="G14" s="285">
        <v>28460.5</v>
      </c>
      <c r="H14" s="285">
        <v>16000</v>
      </c>
      <c r="I14" s="83"/>
    </row>
    <row r="15" spans="1:9" x14ac:dyDescent="0.25">
      <c r="A15" s="283"/>
      <c r="B15" s="283"/>
      <c r="C15" s="285"/>
      <c r="D15" s="285"/>
      <c r="E15" s="285"/>
      <c r="F15" s="285"/>
      <c r="G15" s="285"/>
      <c r="H15" s="285"/>
      <c r="I15" s="83"/>
    </row>
    <row r="16" spans="1:9" x14ac:dyDescent="0.25">
      <c r="A16" s="283" t="s">
        <v>31</v>
      </c>
      <c r="B16" s="283"/>
      <c r="C16" s="285">
        <v>32000</v>
      </c>
      <c r="D16" s="285">
        <v>4000</v>
      </c>
      <c r="E16" s="285">
        <v>37033.224999999999</v>
      </c>
      <c r="F16" s="285">
        <v>73033.225000000006</v>
      </c>
      <c r="G16" s="285">
        <v>29047.48</v>
      </c>
      <c r="H16" s="285">
        <v>16000</v>
      </c>
      <c r="I16" s="83"/>
    </row>
    <row r="17" spans="2:9" x14ac:dyDescent="0.25">
      <c r="C17" s="83"/>
      <c r="D17" s="83"/>
      <c r="E17" s="83"/>
      <c r="F17" s="83"/>
      <c r="G17" s="83"/>
      <c r="H17" s="83"/>
      <c r="I17" s="83"/>
    </row>
    <row r="18" spans="2:9" x14ac:dyDescent="0.25">
      <c r="C18" s="83"/>
      <c r="D18" s="83"/>
      <c r="E18" s="83"/>
      <c r="F18" s="83"/>
      <c r="G18" s="83"/>
      <c r="H18" s="83"/>
      <c r="I18" s="83"/>
    </row>
    <row r="19" spans="2:9" ht="31" hidden="1" x14ac:dyDescent="0.25">
      <c r="B19" s="83" t="s">
        <v>692</v>
      </c>
    </row>
  </sheetData>
  <mergeCells count="2">
    <mergeCell ref="C1:E1"/>
    <mergeCell ref="A3:H3"/>
  </mergeCells>
  <pageMargins left="0.70866141732283472" right="0.70866141732283472" top="0.74803149606299213" bottom="0.74803149606299213" header="0.31496062992125984" footer="0.31496062992125984"/>
  <pageSetup paperSize="9" scale="90" orientation="landscape" r:id="rId2"/>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opLeftCell="E1" zoomScaleNormal="100" workbookViewId="0">
      <selection activeCell="F124" sqref="F124"/>
    </sheetView>
  </sheetViews>
  <sheetFormatPr defaultColWidth="8.7265625" defaultRowHeight="15.5" x14ac:dyDescent="0.25"/>
  <cols>
    <col min="1" max="1" width="9.1796875" style="137" customWidth="1"/>
    <col min="2" max="2" width="11.26953125" style="187" customWidth="1"/>
    <col min="3" max="3" width="29.81640625" style="83" customWidth="1"/>
    <col min="4" max="4" width="8.453125" style="83" customWidth="1"/>
    <col min="5" max="5" width="12.54296875" style="188" customWidth="1"/>
    <col min="6" max="6" width="17.1796875" style="188" customWidth="1"/>
    <col min="7" max="7" width="13.54296875" style="188" customWidth="1"/>
    <col min="8" max="8" width="10.26953125" style="189" customWidth="1"/>
    <col min="9" max="9" width="10.81640625" style="189" customWidth="1"/>
    <col min="10" max="10" width="10.54296875" style="190" customWidth="1"/>
    <col min="11" max="11" width="11.7265625" style="190" customWidth="1"/>
    <col min="12" max="12" width="10.54296875" style="190" customWidth="1"/>
    <col min="13" max="13" width="14" style="137" customWidth="1"/>
    <col min="14" max="14" width="11.81640625" style="137" customWidth="1"/>
    <col min="15" max="16384" width="8.7265625" style="137"/>
  </cols>
  <sheetData>
    <row r="1" spans="1:14" ht="45" customHeight="1" x14ac:dyDescent="0.25">
      <c r="A1" s="409" t="s">
        <v>679</v>
      </c>
      <c r="B1" s="410"/>
      <c r="C1" s="410"/>
      <c r="D1" s="410"/>
      <c r="E1" s="410"/>
      <c r="F1" s="410"/>
      <c r="G1" s="410"/>
      <c r="H1" s="410"/>
      <c r="I1" s="410"/>
      <c r="J1" s="410"/>
      <c r="K1" s="410"/>
      <c r="L1" s="410"/>
      <c r="M1" s="410"/>
      <c r="N1" s="410"/>
    </row>
    <row r="2" spans="1:14" s="144" customFormat="1" ht="31" x14ac:dyDescent="0.25">
      <c r="A2" s="138" t="s">
        <v>609</v>
      </c>
      <c r="B2" s="139" t="s">
        <v>9</v>
      </c>
      <c r="C2" s="140" t="s">
        <v>626</v>
      </c>
      <c r="D2" s="140" t="s">
        <v>703</v>
      </c>
      <c r="E2" s="141" t="s">
        <v>627</v>
      </c>
      <c r="F2" s="141" t="s">
        <v>628</v>
      </c>
      <c r="G2" s="141" t="s">
        <v>631</v>
      </c>
      <c r="H2" s="142" t="s">
        <v>632</v>
      </c>
      <c r="I2" s="142" t="s">
        <v>621</v>
      </c>
      <c r="J2" s="141" t="s">
        <v>629</v>
      </c>
      <c r="K2" s="141" t="s">
        <v>630</v>
      </c>
      <c r="L2" s="141" t="s">
        <v>207</v>
      </c>
      <c r="M2" s="140" t="s">
        <v>701</v>
      </c>
      <c r="N2" s="143" t="s">
        <v>702</v>
      </c>
    </row>
    <row r="3" spans="1:14" ht="31" x14ac:dyDescent="0.25">
      <c r="A3" s="145" t="s">
        <v>210</v>
      </c>
      <c r="B3" s="191">
        <v>41306</v>
      </c>
      <c r="C3" s="192" t="s">
        <v>636</v>
      </c>
      <c r="D3" s="192" t="s">
        <v>50</v>
      </c>
      <c r="E3" s="146">
        <v>500</v>
      </c>
      <c r="F3" s="146">
        <v>1000</v>
      </c>
      <c r="G3" s="146">
        <v>25</v>
      </c>
      <c r="H3" s="147">
        <f>VLOOKUP(A3,FundingList,3,FALSE)</f>
        <v>1</v>
      </c>
      <c r="I3" s="147">
        <f>VLOOKUP(D3,LTMList,9,FALSE)</f>
        <v>0.5</v>
      </c>
      <c r="J3" s="323">
        <f>E3*H3</f>
        <v>500</v>
      </c>
      <c r="K3" s="323">
        <f>F3*I3</f>
        <v>500</v>
      </c>
      <c r="L3" s="319">
        <f>VLOOKUP(A3,Funding_List[],4,FALSE)</f>
        <v>0.2</v>
      </c>
      <c r="M3" s="323">
        <f>J3*L3</f>
        <v>100</v>
      </c>
      <c r="N3" s="324">
        <f>K3*L3</f>
        <v>100</v>
      </c>
    </row>
    <row r="4" spans="1:14" ht="31" x14ac:dyDescent="0.25">
      <c r="A4" s="145" t="s">
        <v>210</v>
      </c>
      <c r="B4" s="191">
        <v>41702</v>
      </c>
      <c r="C4" s="192" t="s">
        <v>714</v>
      </c>
      <c r="D4" s="192"/>
      <c r="E4" s="146">
        <v>1460</v>
      </c>
      <c r="F4" s="146"/>
      <c r="G4" s="146">
        <v>10</v>
      </c>
      <c r="H4" s="147">
        <f>VLOOKUP(A4,FundingList,3,FALSE)</f>
        <v>1</v>
      </c>
      <c r="I4" s="147"/>
      <c r="J4" s="323">
        <f t="shared" ref="J4" si="0">E4*H4</f>
        <v>1460</v>
      </c>
      <c r="K4" s="323">
        <f t="shared" ref="K4" si="1">F4*I4</f>
        <v>0</v>
      </c>
      <c r="L4" s="319">
        <f>VLOOKUP(A4,Funding_List[],4,FALSE)</f>
        <v>0.2</v>
      </c>
      <c r="M4" s="323">
        <f t="shared" ref="M4" si="2">J4*L4</f>
        <v>292</v>
      </c>
      <c r="N4" s="324">
        <f t="shared" ref="N4" si="3">K4*L4</f>
        <v>0</v>
      </c>
    </row>
    <row r="5" spans="1:14" s="155" customFormat="1" hidden="1" x14ac:dyDescent="0.25">
      <c r="A5" s="148"/>
      <c r="B5" s="149"/>
      <c r="C5" s="150"/>
      <c r="D5" s="150"/>
      <c r="E5" s="151"/>
      <c r="F5" s="151"/>
      <c r="G5" s="151"/>
      <c r="H5" s="152"/>
      <c r="I5" s="152"/>
      <c r="J5" s="151"/>
      <c r="K5" s="151"/>
      <c r="L5" s="151"/>
      <c r="M5" s="153"/>
      <c r="N5" s="154"/>
    </row>
    <row r="6" spans="1:14" s="155" customFormat="1" hidden="1" x14ac:dyDescent="0.25">
      <c r="A6" s="156"/>
      <c r="B6" s="157"/>
      <c r="C6" s="158"/>
      <c r="D6" s="158"/>
      <c r="E6" s="159"/>
      <c r="F6" s="159"/>
      <c r="G6" s="159"/>
      <c r="H6" s="160"/>
      <c r="I6" s="160"/>
      <c r="J6" s="159"/>
      <c r="K6" s="159"/>
      <c r="L6" s="159"/>
      <c r="M6" s="161"/>
      <c r="N6" s="162"/>
    </row>
    <row r="7" spans="1:14" s="155" customFormat="1" hidden="1" x14ac:dyDescent="0.25">
      <c r="A7" s="163"/>
      <c r="B7" s="164"/>
      <c r="C7" s="165"/>
      <c r="D7" s="165"/>
      <c r="E7" s="166"/>
      <c r="F7" s="166"/>
      <c r="G7" s="166"/>
      <c r="H7" s="167"/>
      <c r="I7" s="167"/>
      <c r="J7" s="166"/>
      <c r="K7" s="166"/>
      <c r="L7" s="166"/>
      <c r="M7" s="168"/>
      <c r="N7" s="169"/>
    </row>
    <row r="8" spans="1:14" s="155" customFormat="1" hidden="1" x14ac:dyDescent="0.25">
      <c r="A8" s="156"/>
      <c r="B8" s="157"/>
      <c r="C8" s="158"/>
      <c r="D8" s="158"/>
      <c r="E8" s="159"/>
      <c r="F8" s="159"/>
      <c r="G8" s="159"/>
      <c r="H8" s="160"/>
      <c r="I8" s="160"/>
      <c r="J8" s="159"/>
      <c r="K8" s="159"/>
      <c r="L8" s="159"/>
      <c r="M8" s="161"/>
      <c r="N8" s="162"/>
    </row>
    <row r="9" spans="1:14" s="155" customFormat="1" hidden="1" x14ac:dyDescent="0.25">
      <c r="A9" s="163"/>
      <c r="B9" s="164"/>
      <c r="C9" s="165"/>
      <c r="D9" s="165"/>
      <c r="E9" s="166"/>
      <c r="F9" s="166"/>
      <c r="G9" s="166"/>
      <c r="H9" s="167"/>
      <c r="I9" s="167"/>
      <c r="J9" s="166"/>
      <c r="K9" s="166"/>
      <c r="L9" s="166"/>
      <c r="M9" s="168"/>
      <c r="N9" s="169"/>
    </row>
    <row r="10" spans="1:14" s="155" customFormat="1" hidden="1" x14ac:dyDescent="0.25">
      <c r="A10" s="156"/>
      <c r="B10" s="157"/>
      <c r="C10" s="158"/>
      <c r="D10" s="158"/>
      <c r="E10" s="159"/>
      <c r="F10" s="159"/>
      <c r="G10" s="159"/>
      <c r="H10" s="160"/>
      <c r="I10" s="160"/>
      <c r="J10" s="159"/>
      <c r="K10" s="159"/>
      <c r="L10" s="159"/>
      <c r="M10" s="161"/>
      <c r="N10" s="162"/>
    </row>
    <row r="11" spans="1:14" s="155" customFormat="1" hidden="1" x14ac:dyDescent="0.25">
      <c r="A11" s="170"/>
      <c r="B11" s="171"/>
      <c r="C11" s="172"/>
      <c r="D11" s="172"/>
      <c r="E11" s="173"/>
      <c r="F11" s="173"/>
      <c r="G11" s="173"/>
      <c r="H11" s="174"/>
      <c r="I11" s="174"/>
      <c r="J11" s="173"/>
      <c r="K11" s="173"/>
      <c r="L11" s="173"/>
      <c r="M11" s="175"/>
      <c r="N11" s="176"/>
    </row>
    <row r="12" spans="1:14" s="155" customFormat="1" hidden="1" x14ac:dyDescent="0.25">
      <c r="A12" s="156"/>
      <c r="B12" s="157"/>
      <c r="C12" s="158"/>
      <c r="D12" s="158"/>
      <c r="E12" s="159"/>
      <c r="F12" s="159"/>
      <c r="G12" s="159"/>
      <c r="H12" s="160"/>
      <c r="I12" s="160"/>
      <c r="J12" s="159"/>
      <c r="K12" s="159"/>
      <c r="L12" s="159"/>
      <c r="M12" s="161"/>
      <c r="N12" s="162"/>
    </row>
    <row r="13" spans="1:14" s="155" customFormat="1" hidden="1" x14ac:dyDescent="0.25">
      <c r="A13" s="163"/>
      <c r="B13" s="164"/>
      <c r="C13" s="165"/>
      <c r="D13" s="165"/>
      <c r="E13" s="166"/>
      <c r="F13" s="166"/>
      <c r="G13" s="166"/>
      <c r="H13" s="167"/>
      <c r="I13" s="167"/>
      <c r="J13" s="166"/>
      <c r="K13" s="166"/>
      <c r="L13" s="166"/>
      <c r="M13" s="168"/>
      <c r="N13" s="169"/>
    </row>
    <row r="14" spans="1:14" s="155" customFormat="1" hidden="1" x14ac:dyDescent="0.25">
      <c r="A14" s="156"/>
      <c r="B14" s="157"/>
      <c r="C14" s="158"/>
      <c r="D14" s="158"/>
      <c r="E14" s="159"/>
      <c r="F14" s="159"/>
      <c r="G14" s="159"/>
      <c r="H14" s="160"/>
      <c r="I14" s="160"/>
      <c r="J14" s="159"/>
      <c r="K14" s="159"/>
      <c r="L14" s="159"/>
      <c r="M14" s="161"/>
      <c r="N14" s="162"/>
    </row>
    <row r="15" spans="1:14" s="155" customFormat="1" hidden="1" x14ac:dyDescent="0.25">
      <c r="A15" s="163"/>
      <c r="B15" s="164"/>
      <c r="C15" s="165"/>
      <c r="D15" s="165"/>
      <c r="E15" s="166"/>
      <c r="F15" s="166"/>
      <c r="G15" s="166"/>
      <c r="H15" s="167"/>
      <c r="I15" s="167"/>
      <c r="J15" s="166"/>
      <c r="K15" s="166"/>
      <c r="L15" s="166"/>
      <c r="M15" s="168"/>
      <c r="N15" s="169"/>
    </row>
    <row r="16" spans="1:14" s="155" customFormat="1" hidden="1" x14ac:dyDescent="0.25">
      <c r="A16" s="156"/>
      <c r="B16" s="157"/>
      <c r="C16" s="158"/>
      <c r="D16" s="158"/>
      <c r="E16" s="159"/>
      <c r="F16" s="159"/>
      <c r="G16" s="159"/>
      <c r="H16" s="160"/>
      <c r="I16" s="160"/>
      <c r="J16" s="159"/>
      <c r="K16" s="159"/>
      <c r="L16" s="159"/>
      <c r="M16" s="161"/>
      <c r="N16" s="162"/>
    </row>
    <row r="17" spans="1:14" s="155" customFormat="1" hidden="1" x14ac:dyDescent="0.25">
      <c r="A17" s="163"/>
      <c r="B17" s="164"/>
      <c r="C17" s="165"/>
      <c r="D17" s="165"/>
      <c r="E17" s="166"/>
      <c r="F17" s="166"/>
      <c r="G17" s="166"/>
      <c r="H17" s="167"/>
      <c r="I17" s="167"/>
      <c r="J17" s="166"/>
      <c r="K17" s="166"/>
      <c r="L17" s="166"/>
      <c r="M17" s="168"/>
      <c r="N17" s="169"/>
    </row>
    <row r="18" spans="1:14" s="155" customFormat="1" hidden="1" x14ac:dyDescent="0.25">
      <c r="A18" s="156"/>
      <c r="B18" s="157"/>
      <c r="C18" s="158"/>
      <c r="D18" s="158"/>
      <c r="E18" s="159"/>
      <c r="F18" s="159"/>
      <c r="G18" s="159"/>
      <c r="H18" s="160"/>
      <c r="I18" s="160"/>
      <c r="J18" s="159"/>
      <c r="K18" s="159"/>
      <c r="L18" s="159"/>
      <c r="M18" s="161"/>
      <c r="N18" s="162"/>
    </row>
    <row r="19" spans="1:14" s="155" customFormat="1" hidden="1" x14ac:dyDescent="0.25">
      <c r="A19" s="163"/>
      <c r="B19" s="164"/>
      <c r="C19" s="165"/>
      <c r="D19" s="165"/>
      <c r="E19" s="166"/>
      <c r="F19" s="166"/>
      <c r="G19" s="166"/>
      <c r="H19" s="167"/>
      <c r="I19" s="167"/>
      <c r="J19" s="166"/>
      <c r="K19" s="166"/>
      <c r="L19" s="166"/>
      <c r="M19" s="168"/>
      <c r="N19" s="169"/>
    </row>
    <row r="20" spans="1:14" s="155" customFormat="1" hidden="1" x14ac:dyDescent="0.25">
      <c r="A20" s="156"/>
      <c r="B20" s="157"/>
      <c r="C20" s="158"/>
      <c r="D20" s="158"/>
      <c r="E20" s="159"/>
      <c r="F20" s="159"/>
      <c r="G20" s="159"/>
      <c r="H20" s="160"/>
      <c r="I20" s="160"/>
      <c r="J20" s="159"/>
      <c r="K20" s="159"/>
      <c r="L20" s="159"/>
      <c r="M20" s="161"/>
      <c r="N20" s="162"/>
    </row>
    <row r="21" spans="1:14" s="155" customFormat="1" hidden="1" x14ac:dyDescent="0.25">
      <c r="A21" s="163"/>
      <c r="B21" s="164"/>
      <c r="C21" s="165"/>
      <c r="D21" s="165"/>
      <c r="E21" s="166"/>
      <c r="F21" s="166"/>
      <c r="G21" s="166"/>
      <c r="H21" s="167"/>
      <c r="I21" s="167"/>
      <c r="J21" s="166"/>
      <c r="K21" s="166"/>
      <c r="L21" s="166"/>
      <c r="M21" s="168"/>
      <c r="N21" s="169"/>
    </row>
    <row r="22" spans="1:14" s="155" customFormat="1" hidden="1" x14ac:dyDescent="0.25">
      <c r="A22" s="156"/>
      <c r="B22" s="157"/>
      <c r="C22" s="158"/>
      <c r="D22" s="158"/>
      <c r="E22" s="159"/>
      <c r="F22" s="159"/>
      <c r="G22" s="159"/>
      <c r="H22" s="160"/>
      <c r="I22" s="160"/>
      <c r="J22" s="159"/>
      <c r="K22" s="159"/>
      <c r="L22" s="159"/>
      <c r="M22" s="161"/>
      <c r="N22" s="162"/>
    </row>
    <row r="23" spans="1:14" s="155" customFormat="1" hidden="1" x14ac:dyDescent="0.25">
      <c r="A23" s="163"/>
      <c r="B23" s="164"/>
      <c r="C23" s="165"/>
      <c r="D23" s="165"/>
      <c r="E23" s="166"/>
      <c r="F23" s="166"/>
      <c r="G23" s="166"/>
      <c r="H23" s="167"/>
      <c r="I23" s="167"/>
      <c r="J23" s="166"/>
      <c r="K23" s="166"/>
      <c r="L23" s="166"/>
      <c r="M23" s="168"/>
      <c r="N23" s="169"/>
    </row>
    <row r="24" spans="1:14" s="155" customFormat="1" hidden="1" x14ac:dyDescent="0.25">
      <c r="A24" s="156"/>
      <c r="B24" s="157"/>
      <c r="C24" s="158"/>
      <c r="D24" s="158"/>
      <c r="E24" s="159"/>
      <c r="F24" s="159"/>
      <c r="G24" s="159"/>
      <c r="H24" s="160"/>
      <c r="I24" s="160"/>
      <c r="J24" s="159"/>
      <c r="K24" s="159"/>
      <c r="L24" s="159"/>
      <c r="M24" s="161"/>
      <c r="N24" s="162"/>
    </row>
    <row r="25" spans="1:14" s="155" customFormat="1" hidden="1" x14ac:dyDescent="0.25">
      <c r="A25" s="177"/>
      <c r="B25" s="178"/>
      <c r="C25" s="179"/>
      <c r="D25" s="179"/>
      <c r="E25" s="180"/>
      <c r="F25" s="180"/>
      <c r="G25" s="180"/>
      <c r="H25" s="181"/>
      <c r="I25" s="181"/>
      <c r="J25" s="180"/>
      <c r="K25" s="180"/>
      <c r="L25" s="180"/>
      <c r="M25" s="182"/>
      <c r="N25" s="183"/>
    </row>
    <row r="26" spans="1:14" s="155" customFormat="1" hidden="1" x14ac:dyDescent="0.25">
      <c r="B26" s="184"/>
      <c r="C26" s="85"/>
      <c r="D26" s="85"/>
      <c r="E26" s="185"/>
      <c r="F26" s="185"/>
      <c r="G26" s="185"/>
      <c r="H26" s="186"/>
      <c r="I26" s="186"/>
      <c r="J26" s="185"/>
      <c r="K26" s="185"/>
      <c r="L26" s="185"/>
    </row>
    <row r="27" spans="1:14" s="155" customFormat="1" hidden="1" x14ac:dyDescent="0.25">
      <c r="B27" s="184"/>
      <c r="C27" s="85"/>
      <c r="D27" s="85"/>
      <c r="E27" s="185"/>
      <c r="F27" s="185"/>
      <c r="G27" s="185"/>
      <c r="H27" s="186"/>
      <c r="I27" s="186"/>
      <c r="J27" s="185"/>
      <c r="K27" s="185"/>
      <c r="L27" s="185"/>
    </row>
    <row r="28" spans="1:14" s="155" customFormat="1" hidden="1" x14ac:dyDescent="0.25">
      <c r="B28" s="184"/>
      <c r="C28" s="85"/>
      <c r="D28" s="85"/>
      <c r="E28" s="185"/>
      <c r="F28" s="185"/>
      <c r="G28" s="185"/>
      <c r="H28" s="186"/>
      <c r="I28" s="186"/>
      <c r="J28" s="185"/>
      <c r="K28" s="185"/>
      <c r="L28" s="185"/>
    </row>
    <row r="29" spans="1:14" s="155" customFormat="1" hidden="1" x14ac:dyDescent="0.25">
      <c r="B29" s="184"/>
      <c r="C29" s="85"/>
      <c r="D29" s="85"/>
      <c r="E29" s="185"/>
      <c r="F29" s="185"/>
      <c r="G29" s="185"/>
      <c r="H29" s="186"/>
      <c r="I29" s="186"/>
      <c r="J29" s="185"/>
      <c r="K29" s="185"/>
      <c r="L29" s="185"/>
    </row>
    <row r="30" spans="1:14" s="155" customFormat="1" hidden="1" x14ac:dyDescent="0.25">
      <c r="B30" s="184"/>
      <c r="C30" s="85"/>
      <c r="D30" s="85"/>
      <c r="E30" s="185"/>
      <c r="F30" s="185"/>
      <c r="G30" s="185"/>
      <c r="H30" s="186"/>
      <c r="I30" s="186"/>
      <c r="J30" s="185"/>
      <c r="K30" s="185"/>
      <c r="L30" s="185"/>
    </row>
    <row r="31" spans="1:14" s="155" customFormat="1" hidden="1" x14ac:dyDescent="0.25">
      <c r="B31" s="184"/>
      <c r="C31" s="85"/>
      <c r="D31" s="85"/>
      <c r="E31" s="185"/>
      <c r="F31" s="185"/>
      <c r="G31" s="185"/>
      <c r="H31" s="186"/>
      <c r="I31" s="186"/>
      <c r="J31" s="185"/>
      <c r="K31" s="185"/>
      <c r="L31" s="185"/>
    </row>
    <row r="32" spans="1:14" s="155" customFormat="1" hidden="1" x14ac:dyDescent="0.25">
      <c r="B32" s="184"/>
      <c r="C32" s="85"/>
      <c r="D32" s="85"/>
      <c r="E32" s="185"/>
      <c r="F32" s="185"/>
      <c r="G32" s="185"/>
      <c r="H32" s="186"/>
      <c r="I32" s="186"/>
      <c r="J32" s="185"/>
      <c r="K32" s="185"/>
      <c r="L32" s="185"/>
    </row>
    <row r="33" spans="2:12" s="155" customFormat="1" hidden="1" x14ac:dyDescent="0.25">
      <c r="B33" s="184"/>
      <c r="C33" s="85"/>
      <c r="D33" s="85"/>
      <c r="E33" s="185"/>
      <c r="F33" s="185"/>
      <c r="G33" s="185"/>
      <c r="H33" s="186"/>
      <c r="I33" s="186"/>
      <c r="J33" s="185"/>
      <c r="K33" s="185"/>
      <c r="L33" s="185"/>
    </row>
    <row r="34" spans="2:12" s="155" customFormat="1" hidden="1" x14ac:dyDescent="0.25">
      <c r="B34" s="184"/>
      <c r="C34" s="85"/>
      <c r="D34" s="85"/>
      <c r="E34" s="185"/>
      <c r="F34" s="185"/>
      <c r="G34" s="185"/>
      <c r="H34" s="186"/>
      <c r="I34" s="186"/>
      <c r="J34" s="185"/>
      <c r="K34" s="185"/>
      <c r="L34" s="185"/>
    </row>
    <row r="35" spans="2:12" s="155" customFormat="1" hidden="1" x14ac:dyDescent="0.25">
      <c r="B35" s="184"/>
      <c r="C35" s="85"/>
      <c r="D35" s="85"/>
      <c r="E35" s="185"/>
      <c r="F35" s="185"/>
      <c r="G35" s="185"/>
      <c r="H35" s="186"/>
      <c r="I35" s="186"/>
      <c r="J35" s="185"/>
      <c r="K35" s="185"/>
      <c r="L35" s="185"/>
    </row>
    <row r="36" spans="2:12" s="155" customFormat="1" hidden="1" x14ac:dyDescent="0.25">
      <c r="B36" s="184"/>
      <c r="C36" s="85"/>
      <c r="D36" s="85"/>
      <c r="E36" s="185"/>
      <c r="F36" s="185"/>
      <c r="G36" s="185"/>
      <c r="H36" s="186"/>
      <c r="I36" s="186"/>
      <c r="J36" s="185"/>
      <c r="K36" s="185"/>
      <c r="L36" s="185"/>
    </row>
    <row r="37" spans="2:12" s="155" customFormat="1" hidden="1" x14ac:dyDescent="0.25">
      <c r="B37" s="184"/>
      <c r="C37" s="85"/>
      <c r="D37" s="85"/>
      <c r="E37" s="185"/>
      <c r="F37" s="185"/>
      <c r="G37" s="185"/>
      <c r="H37" s="186"/>
      <c r="I37" s="186"/>
      <c r="J37" s="185"/>
      <c r="K37" s="185"/>
      <c r="L37" s="185"/>
    </row>
    <row r="38" spans="2:12" s="155" customFormat="1" hidden="1" x14ac:dyDescent="0.25">
      <c r="B38" s="184"/>
      <c r="C38" s="85"/>
      <c r="D38" s="85"/>
      <c r="E38" s="185"/>
      <c r="F38" s="185"/>
      <c r="G38" s="185"/>
      <c r="H38" s="186"/>
      <c r="I38" s="186"/>
      <c r="J38" s="185"/>
      <c r="K38" s="185"/>
      <c r="L38" s="185"/>
    </row>
    <row r="39" spans="2:12" s="155" customFormat="1" hidden="1" x14ac:dyDescent="0.25">
      <c r="B39" s="184"/>
      <c r="C39" s="85"/>
      <c r="D39" s="85"/>
      <c r="E39" s="185"/>
      <c r="F39" s="185"/>
      <c r="G39" s="185"/>
      <c r="H39" s="186"/>
      <c r="I39" s="186"/>
      <c r="J39" s="185"/>
      <c r="K39" s="185"/>
      <c r="L39" s="185"/>
    </row>
    <row r="40" spans="2:12" s="155" customFormat="1" hidden="1" x14ac:dyDescent="0.25">
      <c r="B40" s="184"/>
      <c r="C40" s="85"/>
      <c r="D40" s="85"/>
      <c r="E40" s="185"/>
      <c r="F40" s="185"/>
      <c r="G40" s="185"/>
      <c r="H40" s="186"/>
      <c r="I40" s="186"/>
      <c r="J40" s="185"/>
      <c r="K40" s="185"/>
      <c r="L40" s="185"/>
    </row>
    <row r="41" spans="2:12" s="155" customFormat="1" hidden="1" x14ac:dyDescent="0.25">
      <c r="B41" s="184"/>
      <c r="C41" s="85"/>
      <c r="D41" s="85"/>
      <c r="E41" s="185"/>
      <c r="F41" s="185"/>
      <c r="G41" s="185"/>
      <c r="H41" s="186"/>
      <c r="I41" s="186"/>
      <c r="J41" s="185"/>
      <c r="K41" s="185"/>
      <c r="L41" s="185"/>
    </row>
    <row r="42" spans="2:12" s="155" customFormat="1" hidden="1" x14ac:dyDescent="0.25">
      <c r="B42" s="184"/>
      <c r="C42" s="85"/>
      <c r="D42" s="85"/>
      <c r="E42" s="185"/>
      <c r="F42" s="185"/>
      <c r="G42" s="185"/>
      <c r="H42" s="186"/>
      <c r="I42" s="186"/>
      <c r="J42" s="185"/>
      <c r="K42" s="185"/>
      <c r="L42" s="185"/>
    </row>
    <row r="43" spans="2:12" s="155" customFormat="1" hidden="1" x14ac:dyDescent="0.25">
      <c r="B43" s="184"/>
      <c r="C43" s="85"/>
      <c r="D43" s="85"/>
      <c r="E43" s="185"/>
      <c r="F43" s="185"/>
      <c r="G43" s="185"/>
      <c r="H43" s="186"/>
      <c r="I43" s="186"/>
      <c r="J43" s="185"/>
      <c r="K43" s="185"/>
      <c r="L43" s="185"/>
    </row>
    <row r="44" spans="2:12" s="155" customFormat="1" hidden="1" x14ac:dyDescent="0.25">
      <c r="B44" s="184"/>
      <c r="C44" s="85"/>
      <c r="D44" s="85"/>
      <c r="E44" s="185"/>
      <c r="F44" s="185"/>
      <c r="G44" s="185"/>
      <c r="H44" s="186"/>
      <c r="I44" s="186"/>
      <c r="J44" s="185"/>
      <c r="K44" s="185"/>
      <c r="L44" s="185"/>
    </row>
    <row r="45" spans="2:12" s="155" customFormat="1" hidden="1" x14ac:dyDescent="0.25">
      <c r="B45" s="184"/>
      <c r="C45" s="85"/>
      <c r="D45" s="85"/>
      <c r="E45" s="185"/>
      <c r="F45" s="185"/>
      <c r="G45" s="185"/>
      <c r="H45" s="186"/>
      <c r="I45" s="186"/>
      <c r="J45" s="185"/>
      <c r="K45" s="185"/>
      <c r="L45" s="185"/>
    </row>
    <row r="46" spans="2:12" s="155" customFormat="1" hidden="1" x14ac:dyDescent="0.25">
      <c r="B46" s="184"/>
      <c r="C46" s="85"/>
      <c r="D46" s="85"/>
      <c r="E46" s="185"/>
      <c r="F46" s="185"/>
      <c r="G46" s="185"/>
      <c r="H46" s="186"/>
      <c r="I46" s="186"/>
      <c r="J46" s="185"/>
      <c r="K46" s="185"/>
      <c r="L46" s="185"/>
    </row>
    <row r="47" spans="2:12" s="155" customFormat="1" hidden="1" x14ac:dyDescent="0.25">
      <c r="B47" s="184"/>
      <c r="C47" s="85"/>
      <c r="D47" s="85"/>
      <c r="E47" s="185"/>
      <c r="F47" s="185"/>
      <c r="G47" s="185"/>
      <c r="H47" s="186"/>
      <c r="I47" s="186"/>
      <c r="J47" s="185"/>
      <c r="K47" s="185"/>
      <c r="L47" s="185"/>
    </row>
    <row r="48" spans="2:12" s="155" customFormat="1" hidden="1" x14ac:dyDescent="0.25">
      <c r="B48" s="184"/>
      <c r="C48" s="85"/>
      <c r="D48" s="85"/>
      <c r="E48" s="185"/>
      <c r="F48" s="185"/>
      <c r="G48" s="185"/>
      <c r="H48" s="186"/>
      <c r="I48" s="186"/>
      <c r="J48" s="185"/>
      <c r="K48" s="185"/>
      <c r="L48" s="185"/>
    </row>
    <row r="49" spans="2:12" s="155" customFormat="1" hidden="1" x14ac:dyDescent="0.25">
      <c r="B49" s="184"/>
      <c r="C49" s="85"/>
      <c r="D49" s="85"/>
      <c r="E49" s="185"/>
      <c r="F49" s="185"/>
      <c r="G49" s="185"/>
      <c r="H49" s="186"/>
      <c r="I49" s="186"/>
      <c r="J49" s="185"/>
      <c r="K49" s="185"/>
      <c r="L49" s="185"/>
    </row>
    <row r="50" spans="2:12" s="155" customFormat="1" hidden="1" x14ac:dyDescent="0.25">
      <c r="B50" s="184"/>
      <c r="C50" s="85"/>
      <c r="D50" s="85"/>
      <c r="E50" s="185"/>
      <c r="F50" s="185"/>
      <c r="G50" s="185"/>
      <c r="H50" s="186"/>
      <c r="I50" s="186"/>
      <c r="J50" s="185"/>
      <c r="K50" s="185"/>
      <c r="L50" s="185"/>
    </row>
    <row r="51" spans="2:12" s="155" customFormat="1" hidden="1" x14ac:dyDescent="0.25">
      <c r="B51" s="184"/>
      <c r="C51" s="85"/>
      <c r="D51" s="85"/>
      <c r="E51" s="185"/>
      <c r="F51" s="185"/>
      <c r="G51" s="185"/>
      <c r="H51" s="186"/>
      <c r="I51" s="186"/>
      <c r="J51" s="185"/>
      <c r="K51" s="185"/>
      <c r="L51" s="185"/>
    </row>
    <row r="52" spans="2:12" s="155" customFormat="1" hidden="1" x14ac:dyDescent="0.25">
      <c r="B52" s="184"/>
      <c r="C52" s="85"/>
      <c r="D52" s="85"/>
      <c r="E52" s="185"/>
      <c r="F52" s="185"/>
      <c r="G52" s="185"/>
      <c r="H52" s="186"/>
      <c r="I52" s="186"/>
      <c r="J52" s="185"/>
      <c r="K52" s="185"/>
      <c r="L52" s="185"/>
    </row>
    <row r="53" spans="2:12" s="155" customFormat="1" hidden="1" x14ac:dyDescent="0.25">
      <c r="B53" s="184"/>
      <c r="C53" s="85"/>
      <c r="D53" s="85"/>
      <c r="E53" s="185"/>
      <c r="F53" s="185"/>
      <c r="G53" s="185"/>
      <c r="H53" s="186"/>
      <c r="I53" s="186"/>
      <c r="J53" s="185"/>
      <c r="K53" s="185"/>
      <c r="L53" s="185"/>
    </row>
    <row r="54" spans="2:12" s="155" customFormat="1" hidden="1" x14ac:dyDescent="0.25">
      <c r="B54" s="184"/>
      <c r="C54" s="85"/>
      <c r="D54" s="85"/>
      <c r="E54" s="185"/>
      <c r="F54" s="185"/>
      <c r="G54" s="185"/>
      <c r="H54" s="186"/>
      <c r="I54" s="186"/>
      <c r="J54" s="185"/>
      <c r="K54" s="185"/>
      <c r="L54" s="185"/>
    </row>
    <row r="55" spans="2:12" s="155" customFormat="1" hidden="1" x14ac:dyDescent="0.25">
      <c r="B55" s="184"/>
      <c r="C55" s="85"/>
      <c r="D55" s="85"/>
      <c r="E55" s="185"/>
      <c r="F55" s="185"/>
      <c r="G55" s="185"/>
      <c r="H55" s="186"/>
      <c r="I55" s="186"/>
      <c r="J55" s="185"/>
      <c r="K55" s="185"/>
      <c r="L55" s="185"/>
    </row>
    <row r="56" spans="2:12" s="155" customFormat="1" hidden="1" x14ac:dyDescent="0.25">
      <c r="B56" s="184"/>
      <c r="C56" s="85"/>
      <c r="D56" s="85"/>
      <c r="E56" s="185"/>
      <c r="F56" s="185"/>
      <c r="G56" s="185"/>
      <c r="H56" s="186"/>
      <c r="I56" s="186"/>
      <c r="J56" s="185"/>
      <c r="K56" s="185"/>
      <c r="L56" s="185"/>
    </row>
    <row r="57" spans="2:12" s="155" customFormat="1" hidden="1" x14ac:dyDescent="0.25">
      <c r="B57" s="184"/>
      <c r="C57" s="85"/>
      <c r="D57" s="85"/>
      <c r="E57" s="185"/>
      <c r="F57" s="185"/>
      <c r="G57" s="185"/>
      <c r="H57" s="186"/>
      <c r="I57" s="186"/>
      <c r="J57" s="185"/>
      <c r="K57" s="185"/>
      <c r="L57" s="185"/>
    </row>
    <row r="58" spans="2:12" s="155" customFormat="1" hidden="1" x14ac:dyDescent="0.25">
      <c r="B58" s="184"/>
      <c r="C58" s="85"/>
      <c r="D58" s="85"/>
      <c r="E58" s="185"/>
      <c r="F58" s="185"/>
      <c r="G58" s="185"/>
      <c r="H58" s="186"/>
      <c r="I58" s="186"/>
      <c r="J58" s="185"/>
      <c r="K58" s="185"/>
      <c r="L58" s="185"/>
    </row>
    <row r="59" spans="2:12" s="155" customFormat="1" hidden="1" x14ac:dyDescent="0.25">
      <c r="B59" s="184"/>
      <c r="C59" s="85"/>
      <c r="D59" s="85"/>
      <c r="E59" s="185"/>
      <c r="F59" s="185"/>
      <c r="G59" s="185"/>
      <c r="H59" s="186"/>
      <c r="I59" s="186"/>
      <c r="J59" s="185"/>
      <c r="K59" s="185"/>
      <c r="L59" s="185"/>
    </row>
    <row r="60" spans="2:12" s="155" customFormat="1" hidden="1" x14ac:dyDescent="0.25">
      <c r="B60" s="184"/>
      <c r="C60" s="85"/>
      <c r="D60" s="85"/>
      <c r="E60" s="185"/>
      <c r="F60" s="185"/>
      <c r="G60" s="185"/>
      <c r="H60" s="186"/>
      <c r="I60" s="186"/>
      <c r="J60" s="185"/>
      <c r="K60" s="185"/>
      <c r="L60" s="185"/>
    </row>
    <row r="61" spans="2:12" s="155" customFormat="1" hidden="1" x14ac:dyDescent="0.25">
      <c r="B61" s="184"/>
      <c r="C61" s="85"/>
      <c r="D61" s="85"/>
      <c r="E61" s="185"/>
      <c r="F61" s="185"/>
      <c r="G61" s="185"/>
      <c r="H61" s="186"/>
      <c r="I61" s="186"/>
      <c r="J61" s="185"/>
      <c r="K61" s="185"/>
      <c r="L61" s="185"/>
    </row>
    <row r="62" spans="2:12" s="155" customFormat="1" hidden="1" x14ac:dyDescent="0.25">
      <c r="B62" s="184"/>
      <c r="C62" s="85"/>
      <c r="D62" s="85"/>
      <c r="E62" s="185"/>
      <c r="F62" s="185"/>
      <c r="G62" s="185"/>
      <c r="H62" s="186"/>
      <c r="I62" s="186"/>
      <c r="J62" s="185"/>
      <c r="K62" s="185"/>
      <c r="L62" s="185"/>
    </row>
    <row r="63" spans="2:12" s="155" customFormat="1" hidden="1" x14ac:dyDescent="0.25">
      <c r="B63" s="184"/>
      <c r="C63" s="85"/>
      <c r="D63" s="85"/>
      <c r="E63" s="185"/>
      <c r="F63" s="185"/>
      <c r="G63" s="185"/>
      <c r="H63" s="186"/>
      <c r="I63" s="186"/>
      <c r="J63" s="185"/>
      <c r="K63" s="185"/>
      <c r="L63" s="185"/>
    </row>
    <row r="64" spans="2:12" s="155" customFormat="1" hidden="1" x14ac:dyDescent="0.25">
      <c r="B64" s="184"/>
      <c r="C64" s="85"/>
      <c r="D64" s="85"/>
      <c r="E64" s="185"/>
      <c r="F64" s="185"/>
      <c r="G64" s="185"/>
      <c r="H64" s="186"/>
      <c r="I64" s="186"/>
      <c r="J64" s="185"/>
      <c r="K64" s="185"/>
      <c r="L64" s="185"/>
    </row>
    <row r="65" spans="2:12" s="155" customFormat="1" hidden="1" x14ac:dyDescent="0.25">
      <c r="B65" s="184"/>
      <c r="C65" s="85"/>
      <c r="D65" s="85"/>
      <c r="E65" s="185"/>
      <c r="F65" s="185"/>
      <c r="G65" s="185"/>
      <c r="H65" s="186"/>
      <c r="I65" s="186"/>
      <c r="J65" s="185"/>
      <c r="K65" s="185"/>
      <c r="L65" s="185"/>
    </row>
    <row r="66" spans="2:12" s="155" customFormat="1" hidden="1" x14ac:dyDescent="0.25">
      <c r="B66" s="184"/>
      <c r="C66" s="85"/>
      <c r="D66" s="85"/>
      <c r="E66" s="185"/>
      <c r="F66" s="185"/>
      <c r="G66" s="185"/>
      <c r="H66" s="186"/>
      <c r="I66" s="186"/>
      <c r="J66" s="185"/>
      <c r="K66" s="185"/>
      <c r="L66" s="185"/>
    </row>
    <row r="67" spans="2:12" s="155" customFormat="1" hidden="1" x14ac:dyDescent="0.25">
      <c r="B67" s="184"/>
      <c r="C67" s="85"/>
      <c r="D67" s="85"/>
      <c r="E67" s="185"/>
      <c r="F67" s="185"/>
      <c r="G67" s="185"/>
      <c r="H67" s="186"/>
      <c r="I67" s="186"/>
      <c r="J67" s="185"/>
      <c r="K67" s="185"/>
      <c r="L67" s="185"/>
    </row>
    <row r="68" spans="2:12" s="155" customFormat="1" hidden="1" x14ac:dyDescent="0.25">
      <c r="B68" s="184"/>
      <c r="C68" s="85"/>
      <c r="D68" s="85"/>
      <c r="E68" s="185"/>
      <c r="F68" s="185"/>
      <c r="G68" s="185"/>
      <c r="H68" s="186"/>
      <c r="I68" s="186"/>
      <c r="J68" s="185"/>
      <c r="K68" s="185"/>
      <c r="L68" s="185"/>
    </row>
    <row r="69" spans="2:12" s="155" customFormat="1" hidden="1" x14ac:dyDescent="0.25">
      <c r="B69" s="184"/>
      <c r="C69" s="85"/>
      <c r="D69" s="85"/>
      <c r="E69" s="185"/>
      <c r="F69" s="185"/>
      <c r="G69" s="185"/>
      <c r="H69" s="186"/>
      <c r="I69" s="186"/>
      <c r="J69" s="185"/>
      <c r="K69" s="185"/>
      <c r="L69" s="185"/>
    </row>
    <row r="70" spans="2:12" s="155" customFormat="1" hidden="1" x14ac:dyDescent="0.25">
      <c r="B70" s="184"/>
      <c r="C70" s="85"/>
      <c r="D70" s="85"/>
      <c r="E70" s="185"/>
      <c r="F70" s="185"/>
      <c r="G70" s="185"/>
      <c r="H70" s="186"/>
      <c r="I70" s="186"/>
      <c r="J70" s="185"/>
      <c r="K70" s="185"/>
      <c r="L70" s="185"/>
    </row>
    <row r="71" spans="2:12" s="155" customFormat="1" hidden="1" x14ac:dyDescent="0.25">
      <c r="B71" s="184"/>
      <c r="C71" s="85"/>
      <c r="D71" s="85"/>
      <c r="E71" s="185"/>
      <c r="F71" s="185"/>
      <c r="G71" s="185"/>
      <c r="H71" s="186"/>
      <c r="I71" s="186"/>
      <c r="J71" s="185"/>
      <c r="K71" s="185"/>
      <c r="L71" s="185"/>
    </row>
    <row r="72" spans="2:12" s="155" customFormat="1" hidden="1" x14ac:dyDescent="0.25">
      <c r="B72" s="184"/>
      <c r="C72" s="85"/>
      <c r="D72" s="85"/>
      <c r="E72" s="185"/>
      <c r="F72" s="185"/>
      <c r="G72" s="185"/>
      <c r="H72" s="186"/>
      <c r="I72" s="186"/>
      <c r="J72" s="185"/>
      <c r="K72" s="185"/>
      <c r="L72" s="185"/>
    </row>
    <row r="73" spans="2:12" s="155" customFormat="1" hidden="1" x14ac:dyDescent="0.25">
      <c r="B73" s="184"/>
      <c r="C73" s="85"/>
      <c r="D73" s="85"/>
      <c r="E73" s="185"/>
      <c r="F73" s="185"/>
      <c r="G73" s="185"/>
      <c r="H73" s="186"/>
      <c r="I73" s="186"/>
      <c r="J73" s="185"/>
      <c r="K73" s="185"/>
      <c r="L73" s="185"/>
    </row>
    <row r="74" spans="2:12" s="155" customFormat="1" hidden="1" x14ac:dyDescent="0.25">
      <c r="B74" s="184"/>
      <c r="C74" s="85"/>
      <c r="D74" s="85"/>
      <c r="E74" s="185"/>
      <c r="F74" s="185"/>
      <c r="G74" s="185"/>
      <c r="H74" s="186"/>
      <c r="I74" s="186"/>
      <c r="J74" s="185"/>
      <c r="K74" s="185"/>
      <c r="L74" s="185"/>
    </row>
    <row r="75" spans="2:12" s="155" customFormat="1" hidden="1" x14ac:dyDescent="0.25">
      <c r="B75" s="184"/>
      <c r="C75" s="85"/>
      <c r="D75" s="85"/>
      <c r="E75" s="185"/>
      <c r="F75" s="185"/>
      <c r="G75" s="185"/>
      <c r="H75" s="186"/>
      <c r="I75" s="186"/>
      <c r="J75" s="185"/>
      <c r="K75" s="185"/>
      <c r="L75" s="185"/>
    </row>
    <row r="76" spans="2:12" s="155" customFormat="1" hidden="1" x14ac:dyDescent="0.25">
      <c r="B76" s="184"/>
      <c r="C76" s="85"/>
      <c r="D76" s="85"/>
      <c r="E76" s="185"/>
      <c r="F76" s="185"/>
      <c r="G76" s="185"/>
      <c r="H76" s="186"/>
      <c r="I76" s="186"/>
      <c r="J76" s="185"/>
      <c r="K76" s="185"/>
      <c r="L76" s="185"/>
    </row>
    <row r="77" spans="2:12" s="155" customFormat="1" hidden="1" x14ac:dyDescent="0.25">
      <c r="B77" s="184"/>
      <c r="C77" s="85"/>
      <c r="D77" s="85"/>
      <c r="E77" s="185"/>
      <c r="F77" s="185"/>
      <c r="G77" s="185"/>
      <c r="H77" s="186"/>
      <c r="I77" s="186"/>
      <c r="J77" s="185"/>
      <c r="K77" s="185"/>
      <c r="L77" s="185"/>
    </row>
    <row r="78" spans="2:12" s="155" customFormat="1" hidden="1" x14ac:dyDescent="0.25">
      <c r="B78" s="184"/>
      <c r="C78" s="85"/>
      <c r="D78" s="85"/>
      <c r="E78" s="185"/>
      <c r="F78" s="185"/>
      <c r="G78" s="185"/>
      <c r="H78" s="186"/>
      <c r="I78" s="186"/>
      <c r="J78" s="185"/>
      <c r="K78" s="185"/>
      <c r="L78" s="185"/>
    </row>
    <row r="79" spans="2:12" s="155" customFormat="1" hidden="1" x14ac:dyDescent="0.25">
      <c r="B79" s="184"/>
      <c r="C79" s="85"/>
      <c r="D79" s="85"/>
      <c r="E79" s="185"/>
      <c r="F79" s="185"/>
      <c r="G79" s="185"/>
      <c r="H79" s="186"/>
      <c r="I79" s="186"/>
      <c r="J79" s="185"/>
      <c r="K79" s="185"/>
      <c r="L79" s="185"/>
    </row>
    <row r="80" spans="2:12" s="155" customFormat="1" hidden="1" x14ac:dyDescent="0.25">
      <c r="B80" s="184"/>
      <c r="C80" s="85"/>
      <c r="D80" s="85"/>
      <c r="E80" s="185"/>
      <c r="F80" s="185"/>
      <c r="G80" s="185"/>
      <c r="H80" s="186"/>
      <c r="I80" s="186"/>
      <c r="J80" s="185"/>
      <c r="K80" s="185"/>
      <c r="L80" s="185"/>
    </row>
    <row r="81" spans="2:12" s="155" customFormat="1" hidden="1" x14ac:dyDescent="0.25">
      <c r="B81" s="184"/>
      <c r="C81" s="85"/>
      <c r="D81" s="85"/>
      <c r="E81" s="185"/>
      <c r="F81" s="185"/>
      <c r="G81" s="185"/>
      <c r="H81" s="186"/>
      <c r="I81" s="186"/>
      <c r="J81" s="185"/>
      <c r="K81" s="185"/>
      <c r="L81" s="185"/>
    </row>
    <row r="82" spans="2:12" s="155" customFormat="1" hidden="1" x14ac:dyDescent="0.25">
      <c r="B82" s="184"/>
      <c r="C82" s="85"/>
      <c r="D82" s="85"/>
      <c r="E82" s="185"/>
      <c r="F82" s="185"/>
      <c r="G82" s="185"/>
      <c r="H82" s="186"/>
      <c r="I82" s="186"/>
      <c r="J82" s="185"/>
      <c r="K82" s="185"/>
      <c r="L82" s="185"/>
    </row>
    <row r="83" spans="2:12" s="155" customFormat="1" hidden="1" x14ac:dyDescent="0.25">
      <c r="B83" s="184"/>
      <c r="C83" s="85"/>
      <c r="D83" s="85"/>
      <c r="E83" s="185"/>
      <c r="F83" s="185"/>
      <c r="G83" s="185"/>
      <c r="H83" s="186"/>
      <c r="I83" s="186"/>
      <c r="J83" s="185"/>
      <c r="K83" s="185"/>
      <c r="L83" s="185"/>
    </row>
    <row r="84" spans="2:12" s="155" customFormat="1" hidden="1" x14ac:dyDescent="0.25">
      <c r="B84" s="184"/>
      <c r="C84" s="85"/>
      <c r="D84" s="85"/>
      <c r="E84" s="185"/>
      <c r="F84" s="185"/>
      <c r="G84" s="185"/>
      <c r="H84" s="186"/>
      <c r="I84" s="186"/>
      <c r="J84" s="185"/>
      <c r="K84" s="185"/>
      <c r="L84" s="185"/>
    </row>
    <row r="85" spans="2:12" s="155" customFormat="1" hidden="1" x14ac:dyDescent="0.25">
      <c r="B85" s="184"/>
      <c r="C85" s="85"/>
      <c r="D85" s="85"/>
      <c r="E85" s="185"/>
      <c r="F85" s="185"/>
      <c r="G85" s="185"/>
      <c r="H85" s="186"/>
      <c r="I85" s="186"/>
      <c r="J85" s="185"/>
      <c r="K85" s="185"/>
      <c r="L85" s="185"/>
    </row>
    <row r="86" spans="2:12" s="155" customFormat="1" hidden="1" x14ac:dyDescent="0.25">
      <c r="B86" s="184"/>
      <c r="C86" s="85"/>
      <c r="D86" s="85"/>
      <c r="E86" s="185"/>
      <c r="F86" s="185"/>
      <c r="G86" s="185"/>
      <c r="H86" s="186"/>
      <c r="I86" s="186"/>
      <c r="J86" s="185"/>
      <c r="K86" s="185"/>
      <c r="L86" s="185"/>
    </row>
    <row r="87" spans="2:12" s="155" customFormat="1" hidden="1" x14ac:dyDescent="0.25">
      <c r="B87" s="184"/>
      <c r="C87" s="85"/>
      <c r="D87" s="85"/>
      <c r="E87" s="185"/>
      <c r="F87" s="185"/>
      <c r="G87" s="185"/>
      <c r="H87" s="186"/>
      <c r="I87" s="186"/>
      <c r="J87" s="185"/>
      <c r="K87" s="185"/>
      <c r="L87" s="185"/>
    </row>
    <row r="88" spans="2:12" s="155" customFormat="1" hidden="1" x14ac:dyDescent="0.25">
      <c r="B88" s="184"/>
      <c r="C88" s="85"/>
      <c r="D88" s="85"/>
      <c r="E88" s="185"/>
      <c r="F88" s="185"/>
      <c r="G88" s="185"/>
      <c r="H88" s="186"/>
      <c r="I88" s="186"/>
      <c r="J88" s="185"/>
      <c r="K88" s="185"/>
      <c r="L88" s="185"/>
    </row>
    <row r="89" spans="2:12" s="155" customFormat="1" hidden="1" x14ac:dyDescent="0.25">
      <c r="B89" s="184"/>
      <c r="C89" s="85"/>
      <c r="D89" s="85"/>
      <c r="E89" s="185"/>
      <c r="F89" s="185"/>
      <c r="G89" s="185"/>
      <c r="H89" s="186"/>
      <c r="I89" s="186"/>
      <c r="J89" s="185"/>
      <c r="K89" s="185"/>
      <c r="L89" s="185"/>
    </row>
    <row r="90" spans="2:12" s="155" customFormat="1" hidden="1" x14ac:dyDescent="0.25">
      <c r="B90" s="184"/>
      <c r="C90" s="85"/>
      <c r="D90" s="85"/>
      <c r="E90" s="185"/>
      <c r="F90" s="185"/>
      <c r="G90" s="185"/>
      <c r="H90" s="186"/>
      <c r="I90" s="186"/>
      <c r="J90" s="185"/>
      <c r="K90" s="185"/>
      <c r="L90" s="185"/>
    </row>
    <row r="91" spans="2:12" s="155" customFormat="1" hidden="1" x14ac:dyDescent="0.25">
      <c r="B91" s="184"/>
      <c r="C91" s="85"/>
      <c r="D91" s="85"/>
      <c r="E91" s="185"/>
      <c r="F91" s="185"/>
      <c r="G91" s="185"/>
      <c r="H91" s="186"/>
      <c r="I91" s="186"/>
      <c r="J91" s="185"/>
      <c r="K91" s="185"/>
      <c r="L91" s="185"/>
    </row>
    <row r="92" spans="2:12" s="155" customFormat="1" hidden="1" x14ac:dyDescent="0.25">
      <c r="B92" s="184"/>
      <c r="C92" s="85"/>
      <c r="D92" s="85"/>
      <c r="E92" s="185"/>
      <c r="F92" s="185"/>
      <c r="G92" s="185"/>
      <c r="H92" s="186"/>
      <c r="I92" s="186"/>
      <c r="J92" s="185"/>
      <c r="K92" s="185"/>
      <c r="L92" s="185"/>
    </row>
    <row r="93" spans="2:12" s="155" customFormat="1" hidden="1" x14ac:dyDescent="0.25">
      <c r="B93" s="184"/>
      <c r="C93" s="85"/>
      <c r="D93" s="85"/>
      <c r="E93" s="185"/>
      <c r="F93" s="185"/>
      <c r="G93" s="185"/>
      <c r="H93" s="186"/>
      <c r="I93" s="186"/>
      <c r="J93" s="185"/>
      <c r="K93" s="185"/>
      <c r="L93" s="185"/>
    </row>
    <row r="94" spans="2:12" s="155" customFormat="1" hidden="1" x14ac:dyDescent="0.25">
      <c r="B94" s="184"/>
      <c r="C94" s="85"/>
      <c r="D94" s="85"/>
      <c r="E94" s="185"/>
      <c r="F94" s="185"/>
      <c r="G94" s="185"/>
      <c r="H94" s="186"/>
      <c r="I94" s="186"/>
      <c r="J94" s="185"/>
      <c r="K94" s="185"/>
      <c r="L94" s="185"/>
    </row>
    <row r="95" spans="2:12" s="155" customFormat="1" hidden="1" x14ac:dyDescent="0.25">
      <c r="B95" s="184"/>
      <c r="C95" s="85"/>
      <c r="D95" s="85"/>
      <c r="E95" s="185"/>
      <c r="F95" s="185"/>
      <c r="G95" s="185"/>
      <c r="H95" s="186"/>
      <c r="I95" s="186"/>
      <c r="J95" s="185"/>
      <c r="K95" s="185"/>
      <c r="L95" s="185"/>
    </row>
    <row r="96" spans="2:12" s="155" customFormat="1" hidden="1" x14ac:dyDescent="0.25">
      <c r="B96" s="184"/>
      <c r="C96" s="85"/>
      <c r="D96" s="85"/>
      <c r="E96" s="185"/>
      <c r="F96" s="185"/>
      <c r="G96" s="185"/>
      <c r="H96" s="186"/>
      <c r="I96" s="186"/>
      <c r="J96" s="185"/>
      <c r="K96" s="185"/>
      <c r="L96" s="185"/>
    </row>
    <row r="97" spans="2:12" s="155" customFormat="1" hidden="1" x14ac:dyDescent="0.25">
      <c r="B97" s="184"/>
      <c r="C97" s="85"/>
      <c r="D97" s="85"/>
      <c r="E97" s="185"/>
      <c r="F97" s="185"/>
      <c r="G97" s="185"/>
      <c r="H97" s="186"/>
      <c r="I97" s="186"/>
      <c r="J97" s="185"/>
      <c r="K97" s="185"/>
      <c r="L97" s="185"/>
    </row>
    <row r="98" spans="2:12" s="155" customFormat="1" hidden="1" x14ac:dyDescent="0.25">
      <c r="B98" s="184"/>
      <c r="C98" s="85"/>
      <c r="D98" s="85"/>
      <c r="E98" s="185"/>
      <c r="F98" s="185"/>
      <c r="G98" s="185"/>
      <c r="H98" s="186"/>
      <c r="I98" s="186"/>
      <c r="J98" s="185"/>
      <c r="K98" s="185"/>
      <c r="L98" s="185"/>
    </row>
    <row r="99" spans="2:12" s="155" customFormat="1" hidden="1" x14ac:dyDescent="0.25">
      <c r="B99" s="184"/>
      <c r="C99" s="85"/>
      <c r="D99" s="85"/>
      <c r="E99" s="185"/>
      <c r="F99" s="185"/>
      <c r="G99" s="185"/>
      <c r="H99" s="186"/>
      <c r="I99" s="186"/>
      <c r="J99" s="185"/>
      <c r="K99" s="185"/>
      <c r="L99" s="185"/>
    </row>
    <row r="100" spans="2:12" s="155" customFormat="1" hidden="1" x14ac:dyDescent="0.25">
      <c r="B100" s="184"/>
      <c r="C100" s="85"/>
      <c r="D100" s="85"/>
      <c r="E100" s="185"/>
      <c r="F100" s="185"/>
      <c r="G100" s="185"/>
      <c r="H100" s="186"/>
      <c r="I100" s="186"/>
      <c r="J100" s="185"/>
      <c r="K100" s="185"/>
      <c r="L100" s="185"/>
    </row>
    <row r="101" spans="2:12" s="155" customFormat="1" x14ac:dyDescent="0.25">
      <c r="B101" s="184"/>
      <c r="C101" s="85"/>
      <c r="D101" s="85"/>
      <c r="E101" s="185"/>
      <c r="F101" s="185"/>
      <c r="G101" s="185"/>
      <c r="H101" s="186"/>
      <c r="I101" s="186"/>
      <c r="J101" s="185"/>
      <c r="K101" s="185"/>
      <c r="L101" s="185"/>
    </row>
    <row r="102" spans="2:12" s="155" customFormat="1" x14ac:dyDescent="0.25">
      <c r="B102" s="184"/>
      <c r="C102" s="85"/>
      <c r="D102" s="85"/>
      <c r="E102" s="185"/>
      <c r="F102" s="185"/>
      <c r="G102" s="185"/>
      <c r="H102" s="186"/>
      <c r="I102" s="186"/>
      <c r="J102" s="185"/>
      <c r="K102" s="185"/>
      <c r="L102" s="185"/>
    </row>
    <row r="103" spans="2:12" s="155" customFormat="1" x14ac:dyDescent="0.25">
      <c r="B103" s="184"/>
      <c r="C103" s="85"/>
      <c r="D103" s="85"/>
      <c r="E103" s="185"/>
      <c r="F103" s="185"/>
      <c r="G103" s="185"/>
      <c r="H103" s="186"/>
      <c r="I103" s="186"/>
      <c r="J103" s="185"/>
      <c r="K103" s="185"/>
      <c r="L103" s="185"/>
    </row>
    <row r="104" spans="2:12" s="155" customFormat="1" x14ac:dyDescent="0.25">
      <c r="B104" s="184"/>
      <c r="C104" s="85"/>
      <c r="D104" s="85"/>
      <c r="E104" s="185"/>
      <c r="F104" s="185"/>
      <c r="G104" s="185"/>
      <c r="H104" s="186"/>
      <c r="I104" s="186"/>
      <c r="J104" s="185"/>
      <c r="K104" s="185"/>
      <c r="L104" s="185"/>
    </row>
    <row r="105" spans="2:12" s="155" customFormat="1" x14ac:dyDescent="0.25">
      <c r="B105" s="184"/>
      <c r="C105" s="85"/>
      <c r="D105" s="85"/>
      <c r="E105" s="185"/>
      <c r="F105" s="185"/>
      <c r="G105" s="185"/>
      <c r="H105" s="186"/>
      <c r="I105" s="186"/>
      <c r="J105" s="185"/>
      <c r="K105" s="185"/>
      <c r="L105" s="185"/>
    </row>
    <row r="106" spans="2:12" s="155" customFormat="1" x14ac:dyDescent="0.25">
      <c r="B106" s="184"/>
      <c r="C106" s="85"/>
      <c r="D106" s="85"/>
      <c r="E106" s="185"/>
      <c r="F106" s="185"/>
      <c r="G106" s="185"/>
      <c r="H106" s="186"/>
      <c r="I106" s="186"/>
      <c r="J106" s="185"/>
      <c r="K106" s="185"/>
      <c r="L106" s="185"/>
    </row>
    <row r="107" spans="2:12" s="155" customFormat="1" x14ac:dyDescent="0.25">
      <c r="B107" s="184"/>
      <c r="C107" s="85"/>
      <c r="D107" s="85"/>
      <c r="E107" s="185"/>
      <c r="F107" s="185"/>
      <c r="G107" s="185"/>
      <c r="H107" s="186"/>
      <c r="I107" s="186"/>
      <c r="J107" s="185"/>
      <c r="K107" s="185"/>
      <c r="L107" s="185"/>
    </row>
    <row r="108" spans="2:12" s="155" customFormat="1" x14ac:dyDescent="0.25">
      <c r="B108" s="184"/>
      <c r="C108" s="85"/>
      <c r="D108" s="85"/>
      <c r="E108" s="185"/>
      <c r="F108" s="185"/>
      <c r="G108" s="185"/>
      <c r="H108" s="186"/>
      <c r="I108" s="186"/>
      <c r="J108" s="185"/>
      <c r="K108" s="185"/>
      <c r="L108" s="185"/>
    </row>
    <row r="109" spans="2:12" s="155" customFormat="1" x14ac:dyDescent="0.25">
      <c r="B109" s="184"/>
      <c r="C109" s="85"/>
      <c r="D109" s="85"/>
      <c r="E109" s="185"/>
      <c r="F109" s="185"/>
      <c r="G109" s="185"/>
      <c r="H109" s="186"/>
      <c r="I109" s="186"/>
      <c r="J109" s="185"/>
      <c r="K109" s="185"/>
      <c r="L109" s="185"/>
    </row>
    <row r="110" spans="2:12" s="155" customFormat="1" x14ac:dyDescent="0.25">
      <c r="B110" s="184"/>
      <c r="C110" s="85"/>
      <c r="D110" s="85"/>
      <c r="E110" s="185"/>
      <c r="F110" s="185"/>
      <c r="G110" s="185"/>
      <c r="H110" s="186"/>
      <c r="I110" s="186"/>
      <c r="J110" s="185"/>
      <c r="K110" s="185"/>
      <c r="L110" s="185"/>
    </row>
    <row r="111" spans="2:12" s="155" customFormat="1" x14ac:dyDescent="0.25">
      <c r="B111" s="184"/>
      <c r="C111" s="85"/>
      <c r="D111" s="85"/>
      <c r="E111" s="185"/>
      <c r="F111" s="185"/>
      <c r="G111" s="185"/>
      <c r="H111" s="186"/>
      <c r="I111" s="186"/>
      <c r="J111" s="185"/>
      <c r="K111" s="185"/>
      <c r="L111" s="185"/>
    </row>
    <row r="112" spans="2:12" s="155" customFormat="1" x14ac:dyDescent="0.25">
      <c r="B112" s="184"/>
      <c r="C112" s="85"/>
      <c r="D112" s="85"/>
      <c r="E112" s="185"/>
      <c r="F112" s="185"/>
      <c r="G112" s="185"/>
      <c r="H112" s="186"/>
      <c r="I112" s="186"/>
      <c r="J112" s="185"/>
      <c r="K112" s="185"/>
      <c r="L112" s="185"/>
    </row>
    <row r="113" spans="2:12" s="155" customFormat="1" x14ac:dyDescent="0.25">
      <c r="B113" s="184"/>
      <c r="C113" s="85"/>
      <c r="D113" s="85"/>
      <c r="E113" s="185"/>
      <c r="F113" s="185"/>
      <c r="G113" s="185"/>
      <c r="H113" s="186"/>
      <c r="I113" s="186"/>
      <c r="J113" s="185"/>
      <c r="K113" s="185"/>
      <c r="L113" s="185"/>
    </row>
    <row r="114" spans="2:12" s="155" customFormat="1" x14ac:dyDescent="0.25">
      <c r="B114" s="184"/>
      <c r="C114" s="85"/>
      <c r="D114" s="85"/>
      <c r="E114" s="185"/>
      <c r="F114" s="185"/>
      <c r="G114" s="185"/>
      <c r="H114" s="186"/>
      <c r="I114" s="186"/>
      <c r="J114" s="185"/>
      <c r="K114" s="185"/>
      <c r="L114" s="185"/>
    </row>
    <row r="115" spans="2:12" s="155" customFormat="1" x14ac:dyDescent="0.25">
      <c r="B115" s="184"/>
      <c r="C115" s="85"/>
      <c r="D115" s="85"/>
      <c r="E115" s="185"/>
      <c r="F115" s="185"/>
      <c r="G115" s="185"/>
      <c r="H115" s="186"/>
      <c r="I115" s="186"/>
      <c r="J115" s="185"/>
      <c r="K115" s="185"/>
      <c r="L115" s="185"/>
    </row>
    <row r="116" spans="2:12" s="155" customFormat="1" x14ac:dyDescent="0.25">
      <c r="B116" s="184"/>
      <c r="C116" s="85"/>
      <c r="D116" s="85"/>
      <c r="E116" s="185"/>
      <c r="F116" s="185"/>
      <c r="G116" s="185"/>
      <c r="H116" s="186"/>
      <c r="I116" s="186"/>
      <c r="J116" s="185"/>
      <c r="K116" s="185"/>
      <c r="L116" s="185"/>
    </row>
    <row r="117" spans="2:12" s="155" customFormat="1" x14ac:dyDescent="0.25">
      <c r="B117" s="184"/>
      <c r="C117" s="85"/>
      <c r="D117" s="85"/>
      <c r="E117" s="185"/>
      <c r="F117" s="185"/>
      <c r="G117" s="185"/>
      <c r="H117" s="186"/>
      <c r="I117" s="186"/>
      <c r="J117" s="185"/>
      <c r="K117" s="185"/>
      <c r="L117" s="185"/>
    </row>
    <row r="118" spans="2:12" s="155" customFormat="1" x14ac:dyDescent="0.25">
      <c r="B118" s="184"/>
      <c r="C118" s="85"/>
      <c r="D118" s="85"/>
      <c r="E118" s="185"/>
      <c r="F118" s="185"/>
      <c r="G118" s="185"/>
      <c r="H118" s="186"/>
      <c r="I118" s="186"/>
      <c r="J118" s="185"/>
      <c r="K118" s="185"/>
      <c r="L118" s="185"/>
    </row>
    <row r="119" spans="2:12" s="155" customFormat="1" x14ac:dyDescent="0.25">
      <c r="B119" s="184"/>
      <c r="C119" s="85"/>
      <c r="D119" s="85"/>
      <c r="E119" s="185"/>
      <c r="F119" s="185"/>
      <c r="G119" s="185"/>
      <c r="H119" s="186"/>
      <c r="I119" s="186"/>
      <c r="J119" s="185"/>
      <c r="K119" s="185"/>
      <c r="L119" s="185"/>
    </row>
    <row r="120" spans="2:12" s="155" customFormat="1" x14ac:dyDescent="0.25">
      <c r="B120" s="184"/>
      <c r="C120" s="85"/>
      <c r="D120" s="85"/>
      <c r="E120" s="185"/>
      <c r="F120" s="185"/>
      <c r="G120" s="185"/>
      <c r="H120" s="186"/>
      <c r="I120" s="186"/>
      <c r="J120" s="185"/>
      <c r="K120" s="185"/>
      <c r="L120" s="185"/>
    </row>
    <row r="121" spans="2:12" s="155" customFormat="1" x14ac:dyDescent="0.25">
      <c r="B121" s="184"/>
      <c r="C121" s="85"/>
      <c r="D121" s="85"/>
      <c r="E121" s="185"/>
      <c r="F121" s="185"/>
      <c r="G121" s="185"/>
      <c r="H121" s="186"/>
      <c r="I121" s="186"/>
      <c r="J121" s="185"/>
      <c r="K121" s="185"/>
      <c r="L121" s="185"/>
    </row>
    <row r="122" spans="2:12" s="155" customFormat="1" x14ac:dyDescent="0.25">
      <c r="B122" s="184"/>
      <c r="C122" s="85"/>
      <c r="D122" s="85"/>
      <c r="E122" s="185"/>
      <c r="F122" s="185"/>
      <c r="G122" s="185"/>
      <c r="H122" s="186"/>
      <c r="I122" s="186"/>
      <c r="J122" s="185"/>
      <c r="K122" s="185"/>
      <c r="L122" s="185"/>
    </row>
    <row r="123" spans="2:12" s="155" customFormat="1" x14ac:dyDescent="0.25">
      <c r="B123" s="184"/>
      <c r="C123" s="85"/>
      <c r="D123" s="85"/>
      <c r="E123" s="185"/>
      <c r="F123" s="185"/>
      <c r="G123" s="185"/>
      <c r="H123" s="186"/>
      <c r="I123" s="186"/>
      <c r="J123" s="185"/>
      <c r="K123" s="185"/>
      <c r="L123" s="185"/>
    </row>
    <row r="124" spans="2:12" s="155" customFormat="1" x14ac:dyDescent="0.25">
      <c r="B124" s="184"/>
      <c r="C124" s="85"/>
      <c r="D124" s="85"/>
      <c r="E124" s="185"/>
      <c r="F124" s="185"/>
      <c r="G124" s="185"/>
      <c r="H124" s="186"/>
      <c r="I124" s="186"/>
      <c r="J124" s="185"/>
      <c r="K124" s="185"/>
      <c r="L124" s="185"/>
    </row>
    <row r="125" spans="2:12" s="155" customFormat="1" x14ac:dyDescent="0.25">
      <c r="B125" s="184"/>
      <c r="C125" s="85"/>
      <c r="D125" s="85"/>
      <c r="E125" s="185"/>
      <c r="F125" s="185"/>
      <c r="G125" s="185"/>
      <c r="H125" s="186"/>
      <c r="I125" s="186"/>
      <c r="J125" s="185"/>
      <c r="K125" s="185"/>
      <c r="L125" s="185"/>
    </row>
    <row r="126" spans="2:12" s="155" customFormat="1" x14ac:dyDescent="0.25">
      <c r="B126" s="184"/>
      <c r="C126" s="85"/>
      <c r="D126" s="85"/>
      <c r="E126" s="185"/>
      <c r="F126" s="185"/>
      <c r="G126" s="185"/>
      <c r="H126" s="186"/>
      <c r="I126" s="186"/>
      <c r="J126" s="185"/>
      <c r="K126" s="185"/>
      <c r="L126" s="185"/>
    </row>
    <row r="127" spans="2:12" s="155" customFormat="1" x14ac:dyDescent="0.25">
      <c r="B127" s="184"/>
      <c r="C127" s="85"/>
      <c r="D127" s="85"/>
      <c r="E127" s="185"/>
      <c r="F127" s="185"/>
      <c r="G127" s="185"/>
      <c r="H127" s="186"/>
      <c r="I127" s="186"/>
      <c r="J127" s="185"/>
      <c r="K127" s="185"/>
      <c r="L127" s="185"/>
    </row>
    <row r="128" spans="2:12" s="155" customFormat="1" x14ac:dyDescent="0.25">
      <c r="B128" s="184"/>
      <c r="C128" s="85"/>
      <c r="D128" s="85"/>
      <c r="E128" s="185"/>
      <c r="F128" s="185"/>
      <c r="G128" s="185"/>
      <c r="H128" s="186"/>
      <c r="I128" s="186"/>
      <c r="J128" s="185"/>
      <c r="K128" s="185"/>
      <c r="L128" s="185"/>
    </row>
    <row r="129" spans="2:12" s="155" customFormat="1" x14ac:dyDescent="0.25">
      <c r="B129" s="184"/>
      <c r="C129" s="85"/>
      <c r="D129" s="85"/>
      <c r="E129" s="185"/>
      <c r="F129" s="185"/>
      <c r="G129" s="185"/>
      <c r="H129" s="186"/>
      <c r="I129" s="186"/>
      <c r="J129" s="185"/>
      <c r="K129" s="185"/>
      <c r="L129" s="185"/>
    </row>
    <row r="130" spans="2:12" s="155" customFormat="1" x14ac:dyDescent="0.25">
      <c r="B130" s="184"/>
      <c r="C130" s="85"/>
      <c r="D130" s="85"/>
      <c r="E130" s="185"/>
      <c r="F130" s="185"/>
      <c r="G130" s="185"/>
      <c r="H130" s="186"/>
      <c r="I130" s="186"/>
      <c r="J130" s="185"/>
      <c r="K130" s="185"/>
      <c r="L130" s="185"/>
    </row>
    <row r="131" spans="2:12" s="155" customFormat="1" x14ac:dyDescent="0.25">
      <c r="B131" s="184"/>
      <c r="C131" s="85"/>
      <c r="D131" s="85"/>
      <c r="E131" s="185"/>
      <c r="F131" s="185"/>
      <c r="G131" s="185"/>
      <c r="H131" s="186"/>
      <c r="I131" s="186"/>
      <c r="J131" s="185"/>
      <c r="K131" s="185"/>
      <c r="L131" s="185"/>
    </row>
    <row r="132" spans="2:12" s="155" customFormat="1" x14ac:dyDescent="0.25">
      <c r="B132" s="184"/>
      <c r="C132" s="85"/>
      <c r="D132" s="85"/>
      <c r="E132" s="185"/>
      <c r="F132" s="185"/>
      <c r="G132" s="185"/>
      <c r="H132" s="186"/>
      <c r="I132" s="186"/>
      <c r="J132" s="185"/>
      <c r="K132" s="185"/>
      <c r="L132" s="185"/>
    </row>
    <row r="133" spans="2:12" s="155" customFormat="1" x14ac:dyDescent="0.25">
      <c r="B133" s="184"/>
      <c r="C133" s="85"/>
      <c r="D133" s="85"/>
      <c r="E133" s="185"/>
      <c r="F133" s="185"/>
      <c r="G133" s="185"/>
      <c r="H133" s="186"/>
      <c r="I133" s="186"/>
      <c r="J133" s="185"/>
      <c r="K133" s="185"/>
      <c r="L133" s="185"/>
    </row>
    <row r="134" spans="2:12" s="155" customFormat="1" x14ac:dyDescent="0.25">
      <c r="B134" s="184"/>
      <c r="C134" s="85"/>
      <c r="D134" s="85"/>
      <c r="E134" s="185"/>
      <c r="F134" s="185"/>
      <c r="G134" s="185"/>
      <c r="H134" s="186"/>
      <c r="I134" s="186"/>
      <c r="J134" s="185"/>
      <c r="K134" s="185"/>
      <c r="L134" s="185"/>
    </row>
    <row r="135" spans="2:12" s="155" customFormat="1" x14ac:dyDescent="0.25">
      <c r="B135" s="184"/>
      <c r="C135" s="85"/>
      <c r="D135" s="85"/>
      <c r="E135" s="185"/>
      <c r="F135" s="185"/>
      <c r="G135" s="185"/>
      <c r="H135" s="186"/>
      <c r="I135" s="186"/>
      <c r="J135" s="185"/>
      <c r="K135" s="185"/>
      <c r="L135" s="185"/>
    </row>
  </sheetData>
  <mergeCells count="1">
    <mergeCell ref="A1:N1"/>
  </mergeCells>
  <pageMargins left="0.70866141732283472" right="0.70866141732283472" top="0.74803149606299213" bottom="0.74803149606299213" header="0.31496062992125984" footer="0.31496062992125984"/>
  <pageSetup paperSize="9" scale="73" orientation="landscape"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G86"/>
  <sheetViews>
    <sheetView tabSelected="1" topLeftCell="AT1" zoomScale="80" zoomScaleNormal="80" workbookViewId="0">
      <pane ySplit="3" topLeftCell="A4" activePane="bottomLeft" state="frozen"/>
      <selection activeCell="F4" sqref="F4"/>
      <selection pane="bottomLeft" activeCell="BE8" sqref="BE8"/>
    </sheetView>
  </sheetViews>
  <sheetFormatPr defaultColWidth="8.81640625" defaultRowHeight="15.5" x14ac:dyDescent="0.25"/>
  <cols>
    <col min="1" max="1" width="10.1796875" style="9" customWidth="1"/>
    <col min="2" max="2" width="10.26953125" style="10" customWidth="1"/>
    <col min="3" max="3" width="17.1796875" style="287" bestFit="1" customWidth="1"/>
    <col min="4" max="4" width="75.54296875" style="296" customWidth="1"/>
    <col min="5" max="5" width="13" style="11" bestFit="1" customWidth="1"/>
    <col min="6" max="6" width="32.7265625" style="36" customWidth="1"/>
    <col min="7" max="7" width="57.81640625" style="37" customWidth="1"/>
    <col min="8" max="8" width="38.7265625" style="38" bestFit="1" customWidth="1"/>
    <col min="9" max="9" width="45.7265625" style="38" bestFit="1" customWidth="1"/>
    <col min="10" max="10" width="28.1796875" style="13" bestFit="1" customWidth="1"/>
    <col min="11" max="11" width="28.1796875" style="14" customWidth="1"/>
    <col min="12" max="12" width="93.1796875" style="9" customWidth="1"/>
    <col min="13" max="15" width="24.54296875" style="9" customWidth="1"/>
    <col min="16" max="16" width="11" style="9" customWidth="1"/>
    <col min="17" max="17" width="21" style="39" customWidth="1"/>
    <col min="18" max="18" width="14.54296875" style="39" customWidth="1"/>
    <col min="19" max="19" width="18.26953125" style="15" customWidth="1"/>
    <col min="20" max="20" width="18.453125" style="9" customWidth="1"/>
    <col min="21" max="21" width="12.26953125" style="9" customWidth="1"/>
    <col min="22" max="22" width="13.7265625" style="39" customWidth="1"/>
    <col min="23" max="23" width="17.1796875" style="40" customWidth="1"/>
    <col min="24" max="24" width="25.54296875" style="326" customWidth="1"/>
    <col min="25" max="25" width="21.54296875" style="326" customWidth="1"/>
    <col min="26" max="26" width="9.7265625" style="40" customWidth="1"/>
    <col min="27" max="27" width="15.81640625" style="40" customWidth="1"/>
    <col min="28" max="28" width="26.453125" style="329" customWidth="1"/>
    <col min="29" max="29" width="15.26953125" style="41" customWidth="1"/>
    <col min="30" max="30" width="13.7265625" style="19" bestFit="1" customWidth="1"/>
    <col min="31" max="31" width="17.1796875" style="19" bestFit="1" customWidth="1"/>
    <col min="32" max="32" width="23.81640625" style="38" bestFit="1" customWidth="1"/>
    <col min="33" max="33" width="17.81640625" style="13" bestFit="1" customWidth="1"/>
    <col min="34" max="34" width="18.81640625" style="332" bestFit="1" customWidth="1"/>
    <col min="35" max="35" width="19.81640625" style="332" bestFit="1" customWidth="1"/>
    <col min="36" max="36" width="18" style="332" bestFit="1" customWidth="1"/>
    <col min="37" max="37" width="25.7265625" style="332" bestFit="1" customWidth="1"/>
    <col min="38" max="38" width="38" style="332" bestFit="1" customWidth="1"/>
    <col min="39" max="39" width="25" style="428" bestFit="1" customWidth="1"/>
    <col min="40" max="40" width="30.54296875" style="332" bestFit="1" customWidth="1"/>
    <col min="41" max="41" width="16.453125" style="332" bestFit="1" customWidth="1"/>
    <col min="42" max="42" width="24.26953125" style="332" bestFit="1" customWidth="1"/>
    <col min="43" max="43" width="38.26953125" style="332" customWidth="1"/>
    <col min="44" max="44" width="23.7265625" style="428" bestFit="1" customWidth="1"/>
    <col min="45" max="45" width="23.54296875" style="430" customWidth="1"/>
    <col min="46" max="46" width="31.26953125" style="335" bestFit="1" customWidth="1"/>
    <col min="47" max="47" width="25" style="428" bestFit="1" customWidth="1"/>
    <col min="48" max="48" width="20" style="332" customWidth="1"/>
    <col min="49" max="49" width="13.81640625" style="332" bestFit="1" customWidth="1"/>
    <col min="50" max="50" width="13.453125" style="332" bestFit="1" customWidth="1"/>
    <col min="51" max="51" width="15" style="332" bestFit="1" customWidth="1"/>
    <col min="52" max="52" width="15.1796875" style="332" bestFit="1" customWidth="1"/>
    <col min="53" max="53" width="22.1796875" style="36" customWidth="1"/>
    <col min="54" max="54" width="23.81640625" style="36" customWidth="1"/>
    <col min="55" max="16384" width="8.81640625" style="10"/>
  </cols>
  <sheetData>
    <row r="1" spans="1:85" x14ac:dyDescent="0.25">
      <c r="D1" s="293"/>
      <c r="F1" s="10"/>
      <c r="G1" s="12"/>
      <c r="H1" s="13"/>
      <c r="I1" s="13"/>
      <c r="Q1" s="9"/>
      <c r="R1" s="9"/>
      <c r="V1" s="9"/>
      <c r="W1" s="16"/>
      <c r="X1" s="325"/>
      <c r="Y1" s="325"/>
      <c r="Z1" s="16"/>
      <c r="AA1" s="16"/>
      <c r="AB1" s="325"/>
      <c r="AC1" s="10"/>
      <c r="AF1" s="13"/>
      <c r="AH1" s="411" t="s">
        <v>728</v>
      </c>
      <c r="AI1" s="412"/>
      <c r="AJ1" s="412"/>
      <c r="AK1" s="412"/>
      <c r="AL1" s="412"/>
      <c r="AM1" s="413" t="s">
        <v>266</v>
      </c>
      <c r="AN1" s="414"/>
      <c r="AO1" s="414"/>
      <c r="AP1" s="414"/>
      <c r="AQ1" s="414"/>
      <c r="AR1" s="415" t="s">
        <v>265</v>
      </c>
      <c r="AS1" s="416"/>
      <c r="AT1" s="417"/>
      <c r="AU1" s="431" t="s">
        <v>264</v>
      </c>
      <c r="AV1" s="418" t="s">
        <v>729</v>
      </c>
      <c r="AW1" s="419"/>
      <c r="AX1" s="419"/>
      <c r="AY1" s="419"/>
      <c r="AZ1" s="419"/>
    </row>
    <row r="2" spans="1:85" ht="108.5" hidden="1" x14ac:dyDescent="0.25">
      <c r="D2" s="293"/>
      <c r="F2" s="10"/>
      <c r="G2" s="12"/>
      <c r="H2" s="13"/>
      <c r="I2" s="13"/>
      <c r="N2" s="17" t="s">
        <v>647</v>
      </c>
      <c r="O2" s="17" t="s">
        <v>647</v>
      </c>
      <c r="Q2" s="9"/>
      <c r="R2" s="9"/>
      <c r="V2" s="9"/>
      <c r="W2" s="16"/>
      <c r="X2" s="326" t="s">
        <v>670</v>
      </c>
      <c r="Y2" s="326" t="s">
        <v>670</v>
      </c>
      <c r="Z2" s="16"/>
      <c r="AA2" s="16"/>
      <c r="AB2" s="329" t="s">
        <v>646</v>
      </c>
      <c r="AC2" s="18" t="s">
        <v>648</v>
      </c>
      <c r="AF2" s="13"/>
      <c r="AH2" s="330"/>
      <c r="AI2" s="331"/>
      <c r="AJ2" s="331"/>
      <c r="AK2" s="331"/>
      <c r="AL2" s="331"/>
      <c r="AM2" s="426"/>
      <c r="AN2" s="333" t="s">
        <v>649</v>
      </c>
      <c r="AO2" s="331"/>
      <c r="AP2" s="331"/>
      <c r="AQ2" s="331"/>
      <c r="AR2" s="426"/>
      <c r="AS2" s="429"/>
      <c r="AT2" s="334"/>
      <c r="AU2" s="431"/>
      <c r="AV2" s="336" t="s">
        <v>651</v>
      </c>
      <c r="AW2" s="331"/>
      <c r="AX2" s="331"/>
      <c r="AY2" s="331"/>
      <c r="AZ2" s="331"/>
    </row>
    <row r="3" spans="1:85" s="352" customFormat="1" ht="31" x14ac:dyDescent="0.25">
      <c r="A3" s="337" t="s">
        <v>8</v>
      </c>
      <c r="B3" s="338" t="s">
        <v>612</v>
      </c>
      <c r="C3" s="339" t="s">
        <v>610</v>
      </c>
      <c r="D3" s="340" t="s">
        <v>616</v>
      </c>
      <c r="E3" s="341" t="s">
        <v>9</v>
      </c>
      <c r="F3" s="342" t="s">
        <v>217</v>
      </c>
      <c r="G3" s="343" t="s">
        <v>219</v>
      </c>
      <c r="H3" s="338" t="s">
        <v>66</v>
      </c>
      <c r="I3" s="338" t="s">
        <v>67</v>
      </c>
      <c r="J3" s="338" t="s">
        <v>258</v>
      </c>
      <c r="K3" s="344" t="s">
        <v>605</v>
      </c>
      <c r="L3" s="345" t="s">
        <v>179</v>
      </c>
      <c r="M3" s="346" t="s">
        <v>215</v>
      </c>
      <c r="N3" s="346" t="s">
        <v>614</v>
      </c>
      <c r="O3" s="346" t="s">
        <v>615</v>
      </c>
      <c r="P3" s="343" t="s">
        <v>221</v>
      </c>
      <c r="Q3" s="338" t="s">
        <v>0</v>
      </c>
      <c r="R3" s="338" t="s">
        <v>1</v>
      </c>
      <c r="S3" s="343" t="s">
        <v>245</v>
      </c>
      <c r="T3" s="347" t="s">
        <v>613</v>
      </c>
      <c r="U3" s="425" t="s">
        <v>11</v>
      </c>
      <c r="V3" s="348" t="s">
        <v>2</v>
      </c>
      <c r="W3" s="349" t="s">
        <v>596</v>
      </c>
      <c r="X3" s="348" t="s">
        <v>12</v>
      </c>
      <c r="Y3" s="348" t="s">
        <v>267</v>
      </c>
      <c r="Z3" s="350" t="s">
        <v>216</v>
      </c>
      <c r="AA3" s="339" t="s">
        <v>180</v>
      </c>
      <c r="AB3" s="348" t="s">
        <v>181</v>
      </c>
      <c r="AC3" s="338" t="s">
        <v>242</v>
      </c>
      <c r="AD3" s="338" t="s">
        <v>218</v>
      </c>
      <c r="AE3" s="338" t="s">
        <v>246</v>
      </c>
      <c r="AF3" s="338" t="s">
        <v>570</v>
      </c>
      <c r="AG3" s="338" t="s">
        <v>62</v>
      </c>
      <c r="AH3" s="348" t="s">
        <v>13</v>
      </c>
      <c r="AI3" s="348" t="s">
        <v>625</v>
      </c>
      <c r="AJ3" s="348" t="s">
        <v>259</v>
      </c>
      <c r="AK3" s="348" t="s">
        <v>260</v>
      </c>
      <c r="AL3" s="348" t="s">
        <v>14</v>
      </c>
      <c r="AM3" s="348" t="s">
        <v>15</v>
      </c>
      <c r="AN3" s="348" t="s">
        <v>16</v>
      </c>
      <c r="AO3" s="348" t="s">
        <v>17</v>
      </c>
      <c r="AP3" s="348" t="s">
        <v>18</v>
      </c>
      <c r="AQ3" s="348" t="s">
        <v>19</v>
      </c>
      <c r="AR3" s="348" t="s">
        <v>22</v>
      </c>
      <c r="AS3" s="348" t="s">
        <v>20</v>
      </c>
      <c r="AT3" s="348" t="s">
        <v>21</v>
      </c>
      <c r="AU3" s="348" t="s">
        <v>192</v>
      </c>
      <c r="AV3" s="348" t="s">
        <v>675</v>
      </c>
      <c r="AW3" s="348" t="s">
        <v>186</v>
      </c>
      <c r="AX3" s="348" t="s">
        <v>184</v>
      </c>
      <c r="AY3" s="348" t="s">
        <v>185</v>
      </c>
      <c r="AZ3" s="348" t="s">
        <v>187</v>
      </c>
      <c r="BA3" s="351" t="s">
        <v>694</v>
      </c>
      <c r="BB3" s="372" t="s">
        <v>724</v>
      </c>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ht="31" x14ac:dyDescent="0.25">
      <c r="A4" s="56">
        <v>1</v>
      </c>
      <c r="B4" s="31"/>
      <c r="C4" s="288" t="s">
        <v>208</v>
      </c>
      <c r="D4" s="294" t="str">
        <f>VLOOKUP(BillDetail_List[Part ID],FundingList,2,FALSE)</f>
        <v>Costs of BP &amp; Partners - pre CFA - VAT at 17.5%</v>
      </c>
      <c r="E4" s="58">
        <v>41121</v>
      </c>
      <c r="F4" s="20" t="str">
        <f>VLOOKUP(BillDetail_List[Task Code],JCodeList,5,FALSE)</f>
        <v>Initial and Pre-Action Protocol Work</v>
      </c>
      <c r="G4" s="21" t="str">
        <f>VLOOKUP(BillDetail_List[Task Code],JCodeList,2,FALSE)</f>
        <v>Factual investigation</v>
      </c>
      <c r="H4" s="22" t="str">
        <f>VLOOKUP(BillDetail_List[Activity Code],ActivityCodeList,2,FALSE)</f>
        <v>Plan and prepare for</v>
      </c>
      <c r="I4" s="22" t="str">
        <f>IF(ISBLANK(BillDetail_List[Expense Code]),"",VLOOKUP(BillDetail_List[Expense Code],ExpenseCodeList,2,FALSE))</f>
        <v/>
      </c>
      <c r="J4" s="31" t="s">
        <v>59</v>
      </c>
      <c r="K4" s="23" t="s">
        <v>582</v>
      </c>
      <c r="L4" s="59" t="s">
        <v>718</v>
      </c>
      <c r="M4" s="31" t="s">
        <v>682</v>
      </c>
      <c r="N4" s="24"/>
      <c r="O4" s="24"/>
      <c r="P4" s="57" t="s">
        <v>23</v>
      </c>
      <c r="Q4" s="22" t="str">
        <f>VLOOKUP(BillDetail_List[LTM],LTMList,3,FALSE)</f>
        <v>Partner (Grade A)</v>
      </c>
      <c r="R4" s="22" t="str">
        <f>VLOOKUP(BillDetail_List[LTM],LTMList,4,FALSE)</f>
        <v>A</v>
      </c>
      <c r="S4" s="25"/>
      <c r="T4" s="26"/>
      <c r="U4" s="60">
        <v>4</v>
      </c>
      <c r="V4" s="27">
        <f>IF(ISNA(VLOOKUP(BillDetail_List[LTM],LTM_List[],6,FALSE)) = TRUE,0,VLOOKUP(BillDetail_List[LTM],LTM_List[],6,FALSE))</f>
        <v>318.75</v>
      </c>
      <c r="W4" s="28">
        <f>VLOOKUP(BillDetail_List[Part ID],FundingList,8,FALSE)</f>
        <v>1</v>
      </c>
      <c r="X4" s="327">
        <f>BillDetail_List[Base PC]</f>
        <v>1275</v>
      </c>
      <c r="Y4" s="327">
        <f>BillDetail_List[Counsel''s Base Fees]+BillDetail_List[Other Disbs]+BillDetail_List[ATE Premium]</f>
        <v>0</v>
      </c>
      <c r="Z4" s="29">
        <f>IF(CounselBaseFees=0,VLOOKUP(BillDetail_List[Part ID],FundingList,3,FALSE),VLOOKUP(BillDetail_List[LTM],LTMList,9,FALSE))</f>
        <v>0</v>
      </c>
      <c r="AA4" s="30">
        <f>VLOOKUP(BillDetail_List[Part ID],FundingList,4,FALSE)</f>
        <v>0.17499999999999999</v>
      </c>
      <c r="AB4" s="327">
        <f>BillDetail_List[Total VAT]</f>
        <v>223.125</v>
      </c>
      <c r="AC4" s="27" t="str">
        <f>VLOOKUP(BillDetail_List[Task Code],JCodeList,4,FALSE)</f>
        <v>JC00</v>
      </c>
      <c r="AD4" s="31" t="s">
        <v>281</v>
      </c>
      <c r="AE4" s="31" t="s">
        <v>76</v>
      </c>
      <c r="AF4" s="22">
        <f>VLOOKUP(BillDetail_List[Activity Code],ActivityCodeList,5,FALSE)</f>
        <v>10</v>
      </c>
      <c r="AG4" s="31"/>
      <c r="AH4" s="327">
        <f>IF(BillDetail_List[Entry_Alloc%]=0,(BillDetail_List[Time]*BillDetail_List[LTM Rate])*BillDetail_List[[#This Row],[Funding PerCent Allowed]],(BillDetail_List[Time]*BillDetail_List[LTM Rate])*BillDetail_List[[#This Row],[Funding PerCent Allowed]]*BillDetail_List[Entry_Alloc%])</f>
        <v>1275</v>
      </c>
      <c r="AI4" s="327">
        <f>BillDetail_List[Base PC]*BillDetail_List[VAT Rate]</f>
        <v>223.125</v>
      </c>
      <c r="AJ4" s="327">
        <f>BillDetail_List[Base PC]*BillDetail_List[SF%]</f>
        <v>0</v>
      </c>
      <c r="AK4" s="327">
        <f>BillDetail_List[SF on Base PC]*BillDetail_List[VAT Rate]</f>
        <v>0</v>
      </c>
      <c r="AL4" s="327">
        <f>SUM(BillDetail_List[[#This Row],[Base PC]:[VAT on SF on Base PC]])</f>
        <v>1498.125</v>
      </c>
      <c r="AM4" s="61"/>
      <c r="AN4" s="327">
        <f>BillDetail_List[Counsel''s Base Fees]*BillDetail_List[VAT Rate]</f>
        <v>0</v>
      </c>
      <c r="AO4" s="327">
        <f>BillDetail_List[Counsel''s Base Fees]*BillDetail_List[SF%]</f>
        <v>0</v>
      </c>
      <c r="AP4" s="327">
        <f>BillDetail_List[Counsel''s SF]*BillDetail_List[VAT Rate]</f>
        <v>0</v>
      </c>
      <c r="AQ4" s="327">
        <f>SUM(BillDetail_List[[#This Row],[Counsel''s Base Fees]:[VAT on Counsel''s SF]])</f>
        <v>0</v>
      </c>
      <c r="AR4" s="61"/>
      <c r="AS4" s="61"/>
      <c r="AT4" s="327">
        <f>SUM(BillDetail_List[[#This Row],[Other Disbs]:[VAT On Other Disbs]])</f>
        <v>0</v>
      </c>
      <c r="AU4" s="432"/>
      <c r="AV4" s="327">
        <f>BillDetail_List[Other Disbs]+BillDetail_List[Counsel''s Base Fees]+BillDetail_List[Base PC]</f>
        <v>1275</v>
      </c>
      <c r="AW4" s="327">
        <f>BillDetail_List[VAT On Other Disbs]+BillDetail_List[VAT on Counsel''s SF]+BillDetail_List[VAT on Base Counsel Fees]+BillDetail_List[VAT on SF on Base PC]+BillDetail_List[VAT on Base PC]</f>
        <v>223.125</v>
      </c>
      <c r="AX4" s="327">
        <f>BillDetail_List[Base PC]+BillDetail_List[SF on Base PC]</f>
        <v>1275</v>
      </c>
      <c r="AY4" s="327">
        <f>BillDetail_List[ATE Premium]+BillDetail_List[Other Disbs]+BillDetail_List[Counsel''s SF]+BillDetail_List[Counsel''s Base Fees]</f>
        <v>0</v>
      </c>
      <c r="AZ4" s="327">
        <f>SUM(BillDetail_List[[#This Row],[Total VAT]:[Total Disbs]])</f>
        <v>1498.125</v>
      </c>
      <c r="BA4" s="320">
        <f>VLOOKUP(BillDetail_List[[#This Row],[Phase Code]],phasenos,4,FALSE)</f>
        <v>3</v>
      </c>
      <c r="BB4" s="373">
        <f>VLOOKUP(BillDetail_List[[#This Row],[Task Code]],tasknos,6,FALSE)</f>
        <v>8</v>
      </c>
    </row>
    <row r="5" spans="1:85" ht="31" x14ac:dyDescent="0.25">
      <c r="A5" s="56">
        <v>2</v>
      </c>
      <c r="B5" s="31"/>
      <c r="C5" s="288" t="s">
        <v>208</v>
      </c>
      <c r="D5" s="294" t="str">
        <f>VLOOKUP(BillDetail_List[Part ID],FundingList,2,FALSE)</f>
        <v>Costs of BP &amp; Partners - pre CFA - VAT at 17.5%</v>
      </c>
      <c r="E5" s="58">
        <v>41122</v>
      </c>
      <c r="F5" s="20" t="str">
        <f>VLOOKUP(BillDetail_List[Task Code],JCodeList,5,FALSE)</f>
        <v>Initial and Pre-Action Protocol Work</v>
      </c>
      <c r="G5" s="21" t="str">
        <f>VLOOKUP(BillDetail_List[Task Code],JCodeList,2,FALSE)</f>
        <v>Factual investigation</v>
      </c>
      <c r="H5" s="22" t="str">
        <f>VLOOKUP(BillDetail_List[Activity Code],ActivityCodeList,2,FALSE)</f>
        <v>Research</v>
      </c>
      <c r="I5" s="22" t="str">
        <f>IF(ISBLANK(BillDetail_List[Expense Code]),"",VLOOKUP(BillDetail_List[Expense Code],ExpenseCodeList,2,FALSE))</f>
        <v/>
      </c>
      <c r="J5" s="31" t="s">
        <v>59</v>
      </c>
      <c r="K5" s="23" t="s">
        <v>582</v>
      </c>
      <c r="L5" s="59" t="s">
        <v>718</v>
      </c>
      <c r="M5" s="31" t="s">
        <v>682</v>
      </c>
      <c r="N5" s="31"/>
      <c r="O5" s="31"/>
      <c r="P5" s="57" t="s">
        <v>23</v>
      </c>
      <c r="Q5" s="22" t="str">
        <f>VLOOKUP(BillDetail_List[LTM],LTMList,3,FALSE)</f>
        <v>Partner (Grade A)</v>
      </c>
      <c r="R5" s="22" t="str">
        <f>VLOOKUP(BillDetail_List[LTM],LTMList,4,FALSE)</f>
        <v>A</v>
      </c>
      <c r="S5" s="25"/>
      <c r="T5" s="32"/>
      <c r="U5" s="60">
        <v>5</v>
      </c>
      <c r="V5" s="27">
        <f>IF(ISNA(VLOOKUP(BillDetail_List[LTM],LTM_List[],6,FALSE)) = TRUE,0,VLOOKUP(BillDetail_List[LTM],LTM_List[],6,FALSE))</f>
        <v>318.75</v>
      </c>
      <c r="W5" s="28">
        <f>VLOOKUP(BillDetail_List[Part ID],FundingList,8,FALSE)</f>
        <v>1</v>
      </c>
      <c r="X5" s="327">
        <f>BillDetail_List[Base PC]</f>
        <v>1593.75</v>
      </c>
      <c r="Y5" s="327">
        <f>BillDetail_List[Counsel''s Base Fees]+BillDetail_List[Other Disbs]+BillDetail_List[ATE Premium]</f>
        <v>0</v>
      </c>
      <c r="Z5" s="29">
        <f>IF(CounselBaseFees=0,VLOOKUP(BillDetail_List[Part ID],FundingList,3,FALSE),VLOOKUP(BillDetail_List[LTM],LTMList,9,FALSE))</f>
        <v>0</v>
      </c>
      <c r="AA5" s="30">
        <f>VLOOKUP(BillDetail_List[Part ID],FundingList,4,FALSE)</f>
        <v>0.17499999999999999</v>
      </c>
      <c r="AB5" s="327">
        <f>BillDetail_List[Total VAT]</f>
        <v>278.90625</v>
      </c>
      <c r="AC5" s="27" t="str">
        <f>VLOOKUP(BillDetail_List[Task Code],JCodeList,4,FALSE)</f>
        <v>JC00</v>
      </c>
      <c r="AD5" s="31" t="s">
        <v>281</v>
      </c>
      <c r="AE5" s="31" t="s">
        <v>82</v>
      </c>
      <c r="AF5" s="22">
        <f>VLOOKUP(BillDetail_List[Activity Code],ActivityCodeList,5,FALSE)</f>
        <v>11</v>
      </c>
      <c r="AG5" s="31"/>
      <c r="AH5" s="327">
        <f>IF(BillDetail_List[Entry_Alloc%]=0,(BillDetail_List[Time]*BillDetail_List[LTM Rate])*BillDetail_List[[#This Row],[Funding PerCent Allowed]],(BillDetail_List[Time]*BillDetail_List[LTM Rate])*BillDetail_List[[#This Row],[Funding PerCent Allowed]]*BillDetail_List[Entry_Alloc%])</f>
        <v>1593.75</v>
      </c>
      <c r="AI5" s="327">
        <f>BillDetail_List[Base PC]*BillDetail_List[VAT Rate]</f>
        <v>278.90625</v>
      </c>
      <c r="AJ5" s="327">
        <f>BillDetail_List[Base PC]*BillDetail_List[SF%]</f>
        <v>0</v>
      </c>
      <c r="AK5" s="327">
        <f>BillDetail_List[SF on Base PC]*BillDetail_List[VAT Rate]</f>
        <v>0</v>
      </c>
      <c r="AL5" s="327">
        <f>SUM(BillDetail_List[[#This Row],[Base PC]:[VAT on SF on Base PC]])</f>
        <v>1872.65625</v>
      </c>
      <c r="AM5" s="61"/>
      <c r="AN5" s="327">
        <f>BillDetail_List[Counsel''s Base Fees]*BillDetail_List[VAT Rate]</f>
        <v>0</v>
      </c>
      <c r="AO5" s="327">
        <f>BillDetail_List[Counsel''s Base Fees]*BillDetail_List[SF%]</f>
        <v>0</v>
      </c>
      <c r="AP5" s="327">
        <f>BillDetail_List[Counsel''s SF]*BillDetail_List[VAT Rate]</f>
        <v>0</v>
      </c>
      <c r="AQ5" s="327">
        <f>SUM(BillDetail_List[[#This Row],[Counsel''s Base Fees]:[VAT on Counsel''s SF]])</f>
        <v>0</v>
      </c>
      <c r="AR5" s="61"/>
      <c r="AS5" s="61"/>
      <c r="AT5" s="327">
        <f>SUM(BillDetail_List[[#This Row],[Other Disbs]:[VAT On Other Disbs]])</f>
        <v>0</v>
      </c>
      <c r="AU5" s="432"/>
      <c r="AV5" s="327">
        <f>BillDetail_List[Other Disbs]+BillDetail_List[Counsel''s Base Fees]+BillDetail_List[Base PC]</f>
        <v>1593.75</v>
      </c>
      <c r="AW5" s="327">
        <f>BillDetail_List[VAT On Other Disbs]+BillDetail_List[VAT on Counsel''s SF]+BillDetail_List[VAT on Base Counsel Fees]+BillDetail_List[VAT on SF on Base PC]+BillDetail_List[VAT on Base PC]</f>
        <v>278.90625</v>
      </c>
      <c r="AX5" s="327">
        <f>BillDetail_List[Base PC]+BillDetail_List[SF on Base PC]</f>
        <v>1593.75</v>
      </c>
      <c r="AY5" s="327">
        <f>BillDetail_List[ATE Premium]+BillDetail_List[Other Disbs]+BillDetail_List[Counsel''s SF]+BillDetail_List[Counsel''s Base Fees]</f>
        <v>0</v>
      </c>
      <c r="AZ5" s="327">
        <f>SUM(BillDetail_List[[#This Row],[Total VAT]:[Total Disbs]])</f>
        <v>1872.65625</v>
      </c>
      <c r="BA5" s="320">
        <f>VLOOKUP(BillDetail_List[[#This Row],[Phase Code]],phasenos,4,FALSE)</f>
        <v>3</v>
      </c>
      <c r="BB5" s="373">
        <f>VLOOKUP(BillDetail_List[[#This Row],[Task Code]],tasknos,6,FALSE)</f>
        <v>8</v>
      </c>
    </row>
    <row r="6" spans="1:85" ht="31" x14ac:dyDescent="0.25">
      <c r="A6" s="56">
        <v>3</v>
      </c>
      <c r="B6" s="31"/>
      <c r="C6" s="288" t="s">
        <v>208</v>
      </c>
      <c r="D6" s="294" t="str">
        <f>VLOOKUP(BillDetail_List[Part ID],FundingList,2,FALSE)</f>
        <v>Costs of BP &amp; Partners - pre CFA - VAT at 17.5%</v>
      </c>
      <c r="E6" s="58">
        <v>41123</v>
      </c>
      <c r="F6" s="20" t="str">
        <f>VLOOKUP(BillDetail_List[Task Code],JCodeList,5,FALSE)</f>
        <v>Initial and Pre-Action Protocol Work</v>
      </c>
      <c r="G6" s="21" t="str">
        <f>VLOOKUP(BillDetail_List[Task Code],JCodeList,2,FALSE)</f>
        <v>Legal investigation</v>
      </c>
      <c r="H6" s="22" t="str">
        <f>VLOOKUP(BillDetail_List[Activity Code],ActivityCodeList,2,FALSE)</f>
        <v>Draft/Revise</v>
      </c>
      <c r="I6" s="22" t="str">
        <f>IF(ISBLANK(BillDetail_List[Expense Code]),"",VLOOKUP(BillDetail_List[Expense Code],ExpenseCodeList,2,FALSE))</f>
        <v/>
      </c>
      <c r="J6" s="31" t="s">
        <v>59</v>
      </c>
      <c r="K6" s="23" t="s">
        <v>582</v>
      </c>
      <c r="L6" s="59" t="s">
        <v>718</v>
      </c>
      <c r="M6" s="31" t="s">
        <v>682</v>
      </c>
      <c r="N6" s="31"/>
      <c r="O6" s="31"/>
      <c r="P6" s="57" t="s">
        <v>23</v>
      </c>
      <c r="Q6" s="22" t="str">
        <f>VLOOKUP(BillDetail_List[LTM],LTMList,3,FALSE)</f>
        <v>Partner (Grade A)</v>
      </c>
      <c r="R6" s="22" t="str">
        <f>VLOOKUP(BillDetail_List[LTM],LTMList,4,FALSE)</f>
        <v>A</v>
      </c>
      <c r="S6" s="25"/>
      <c r="T6" s="32"/>
      <c r="U6" s="60">
        <v>0.5</v>
      </c>
      <c r="V6" s="27">
        <f>IF(ISNA(VLOOKUP(BillDetail_List[LTM],LTM_List[],6,FALSE)) = TRUE,0,VLOOKUP(BillDetail_List[LTM],LTM_List[],6,FALSE))</f>
        <v>318.75</v>
      </c>
      <c r="W6" s="28">
        <f>VLOOKUP(BillDetail_List[Part ID],FundingList,8,FALSE)</f>
        <v>1</v>
      </c>
      <c r="X6" s="327">
        <f>BillDetail_List[Base PC]</f>
        <v>159.375</v>
      </c>
      <c r="Y6" s="327">
        <f>BillDetail_List[Counsel''s Base Fees]+BillDetail_List[Other Disbs]+BillDetail_List[ATE Premium]</f>
        <v>0</v>
      </c>
      <c r="Z6" s="29">
        <f>IF(CounselBaseFees=0,VLOOKUP(BillDetail_List[Part ID],FundingList,3,FALSE),VLOOKUP(BillDetail_List[LTM],LTMList,9,FALSE))</f>
        <v>0</v>
      </c>
      <c r="AA6" s="30">
        <f>VLOOKUP(BillDetail_List[Part ID],FundingList,4,FALSE)</f>
        <v>0.17499999999999999</v>
      </c>
      <c r="AB6" s="327">
        <f>BillDetail_List[Total VAT]</f>
        <v>27.890625</v>
      </c>
      <c r="AC6" s="27" t="str">
        <f>VLOOKUP(BillDetail_List[Task Code],JCodeList,4,FALSE)</f>
        <v>JC00</v>
      </c>
      <c r="AD6" s="31" t="s">
        <v>283</v>
      </c>
      <c r="AE6" s="31" t="s">
        <v>68</v>
      </c>
      <c r="AF6" s="22">
        <f>VLOOKUP(BillDetail_List[Activity Code],ActivityCodeList,5,FALSE)</f>
        <v>12</v>
      </c>
      <c r="AG6" s="31"/>
      <c r="AH6" s="327">
        <f>IF(BillDetail_List[Entry_Alloc%]=0,(BillDetail_List[Time]*BillDetail_List[LTM Rate])*BillDetail_List[[#This Row],[Funding PerCent Allowed]],(BillDetail_List[Time]*BillDetail_List[LTM Rate])*BillDetail_List[[#This Row],[Funding PerCent Allowed]]*BillDetail_List[Entry_Alloc%])</f>
        <v>159.375</v>
      </c>
      <c r="AI6" s="327">
        <f>BillDetail_List[Base PC]*BillDetail_List[VAT Rate]</f>
        <v>27.890625</v>
      </c>
      <c r="AJ6" s="327">
        <f>BillDetail_List[Base PC]*BillDetail_List[SF%]</f>
        <v>0</v>
      </c>
      <c r="AK6" s="327">
        <f>BillDetail_List[SF on Base PC]*BillDetail_List[VAT Rate]</f>
        <v>0</v>
      </c>
      <c r="AL6" s="327">
        <f>SUM(BillDetail_List[[#This Row],[Base PC]:[VAT on SF on Base PC]])</f>
        <v>187.265625</v>
      </c>
      <c r="AM6" s="61"/>
      <c r="AN6" s="327">
        <f>BillDetail_List[Counsel''s Base Fees]*BillDetail_List[VAT Rate]</f>
        <v>0</v>
      </c>
      <c r="AO6" s="327">
        <f>BillDetail_List[Counsel''s Base Fees]*BillDetail_List[SF%]</f>
        <v>0</v>
      </c>
      <c r="AP6" s="327">
        <f>BillDetail_List[Counsel''s SF]*BillDetail_List[VAT Rate]</f>
        <v>0</v>
      </c>
      <c r="AQ6" s="327">
        <f>SUM(BillDetail_List[[#This Row],[Counsel''s Base Fees]:[VAT on Counsel''s SF]])</f>
        <v>0</v>
      </c>
      <c r="AR6" s="61"/>
      <c r="AS6" s="61"/>
      <c r="AT6" s="327">
        <f>SUM(BillDetail_List[[#This Row],[Other Disbs]:[VAT On Other Disbs]])</f>
        <v>0</v>
      </c>
      <c r="AU6" s="432"/>
      <c r="AV6" s="327">
        <f>BillDetail_List[Other Disbs]+BillDetail_List[Counsel''s Base Fees]+BillDetail_List[Base PC]</f>
        <v>159.375</v>
      </c>
      <c r="AW6" s="327">
        <f>BillDetail_List[VAT On Other Disbs]+BillDetail_List[VAT on Counsel''s SF]+BillDetail_List[VAT on Base Counsel Fees]+BillDetail_List[VAT on SF on Base PC]+BillDetail_List[VAT on Base PC]</f>
        <v>27.890625</v>
      </c>
      <c r="AX6" s="327">
        <f>BillDetail_List[Base PC]+BillDetail_List[SF on Base PC]</f>
        <v>159.375</v>
      </c>
      <c r="AY6" s="327">
        <f>BillDetail_List[ATE Premium]+BillDetail_List[Other Disbs]+BillDetail_List[Counsel''s SF]+BillDetail_List[Counsel''s Base Fees]</f>
        <v>0</v>
      </c>
      <c r="AZ6" s="327">
        <f>SUM(BillDetail_List[[#This Row],[Total VAT]:[Total Disbs]])</f>
        <v>187.265625</v>
      </c>
      <c r="BA6" s="320">
        <f>VLOOKUP(BillDetail_List[[#This Row],[Phase Code]],phasenos,4,FALSE)</f>
        <v>3</v>
      </c>
      <c r="BB6" s="374">
        <f>VLOOKUP(BillDetail_List[[#This Row],[Task Code]],tasknos,6,FALSE)</f>
        <v>9</v>
      </c>
    </row>
    <row r="7" spans="1:85" ht="31" x14ac:dyDescent="0.25">
      <c r="A7" s="56">
        <v>4</v>
      </c>
      <c r="B7" s="31"/>
      <c r="C7" s="288" t="s">
        <v>208</v>
      </c>
      <c r="D7" s="294" t="str">
        <f>VLOOKUP(BillDetail_List[Part ID],FundingList,2,FALSE)</f>
        <v>Costs of BP &amp; Partners - pre CFA - VAT at 17.5%</v>
      </c>
      <c r="E7" s="58">
        <v>41124</v>
      </c>
      <c r="F7" s="20" t="str">
        <f>VLOOKUP(BillDetail_List[Task Code],JCodeList,5,FALSE)</f>
        <v>Initial and Pre-Action Protocol Work</v>
      </c>
      <c r="G7" s="21" t="str">
        <f>VLOOKUP(BillDetail_List[Task Code],JCodeList,2,FALSE)</f>
        <v>Legal investigation</v>
      </c>
      <c r="H7" s="22" t="str">
        <f>VLOOKUP(BillDetail_List[Activity Code],ActivityCodeList,2,FALSE)</f>
        <v>Review/Analyze</v>
      </c>
      <c r="I7" s="22" t="str">
        <f>IF(ISBLANK(BillDetail_List[Expense Code]),"",VLOOKUP(BillDetail_List[Expense Code],ExpenseCodeList,2,FALSE))</f>
        <v/>
      </c>
      <c r="J7" s="31" t="s">
        <v>59</v>
      </c>
      <c r="K7" s="23" t="s">
        <v>582</v>
      </c>
      <c r="L7" s="59" t="s">
        <v>718</v>
      </c>
      <c r="M7" s="31" t="s">
        <v>682</v>
      </c>
      <c r="N7" s="31"/>
      <c r="O7" s="31"/>
      <c r="P7" s="57" t="s">
        <v>25</v>
      </c>
      <c r="Q7" s="22" t="str">
        <f>VLOOKUP(BillDetail_List[LTM],LTMList,3,FALSE)</f>
        <v>Solicitor (Grade C)</v>
      </c>
      <c r="R7" s="22" t="str">
        <f>VLOOKUP(BillDetail_List[LTM],LTMList,4,FALSE)</f>
        <v>C</v>
      </c>
      <c r="S7" s="25"/>
      <c r="T7" s="32"/>
      <c r="U7" s="60">
        <v>3</v>
      </c>
      <c r="V7" s="27">
        <f>IF(ISNA(VLOOKUP(BillDetail_List[LTM],LTM_List[],6,FALSE)) = TRUE,0,VLOOKUP(BillDetail_List[LTM],LTM_List[],6,FALSE))</f>
        <v>130</v>
      </c>
      <c r="W7" s="28">
        <f>VLOOKUP(BillDetail_List[Part ID],FundingList,8,FALSE)</f>
        <v>1</v>
      </c>
      <c r="X7" s="327">
        <f>BillDetail_List[Base PC]</f>
        <v>390</v>
      </c>
      <c r="Y7" s="327">
        <f>BillDetail_List[Counsel''s Base Fees]+BillDetail_List[Other Disbs]+BillDetail_List[ATE Premium]</f>
        <v>0</v>
      </c>
      <c r="Z7" s="29">
        <f>IF(CounselBaseFees=0,VLOOKUP(BillDetail_List[Part ID],FundingList,3,FALSE),VLOOKUP(BillDetail_List[LTM],LTMList,9,FALSE))</f>
        <v>0</v>
      </c>
      <c r="AA7" s="30">
        <f>VLOOKUP(BillDetail_List[Part ID],FundingList,4,FALSE)</f>
        <v>0.17499999999999999</v>
      </c>
      <c r="AB7" s="327">
        <f>BillDetail_List[Total VAT]</f>
        <v>68.25</v>
      </c>
      <c r="AC7" s="27" t="str">
        <f>VLOOKUP(BillDetail_List[Task Code],JCodeList,4,FALSE)</f>
        <v>JC00</v>
      </c>
      <c r="AD7" s="31" t="s">
        <v>283</v>
      </c>
      <c r="AE7" s="31" t="s">
        <v>88</v>
      </c>
      <c r="AF7" s="22">
        <f>VLOOKUP(BillDetail_List[Activity Code],ActivityCodeList,5,FALSE)</f>
        <v>13</v>
      </c>
      <c r="AG7" s="31"/>
      <c r="AH7" s="327">
        <f>IF(BillDetail_List[Entry_Alloc%]=0,(BillDetail_List[Time]*BillDetail_List[LTM Rate])*BillDetail_List[[#This Row],[Funding PerCent Allowed]],(BillDetail_List[Time]*BillDetail_List[LTM Rate])*BillDetail_List[[#This Row],[Funding PerCent Allowed]]*BillDetail_List[Entry_Alloc%])</f>
        <v>390</v>
      </c>
      <c r="AI7" s="327">
        <f>BillDetail_List[Base PC]*BillDetail_List[VAT Rate]</f>
        <v>68.25</v>
      </c>
      <c r="AJ7" s="327">
        <f>BillDetail_List[Base PC]*BillDetail_List[SF%]</f>
        <v>0</v>
      </c>
      <c r="AK7" s="327">
        <f>BillDetail_List[SF on Base PC]*BillDetail_List[VAT Rate]</f>
        <v>0</v>
      </c>
      <c r="AL7" s="327">
        <f>SUM(BillDetail_List[[#This Row],[Base PC]:[VAT on SF on Base PC]])</f>
        <v>458.25</v>
      </c>
      <c r="AM7" s="61"/>
      <c r="AN7" s="327">
        <f>BillDetail_List[Counsel''s Base Fees]*BillDetail_List[VAT Rate]</f>
        <v>0</v>
      </c>
      <c r="AO7" s="327">
        <f>BillDetail_List[Counsel''s Base Fees]*BillDetail_List[SF%]</f>
        <v>0</v>
      </c>
      <c r="AP7" s="327">
        <f>BillDetail_List[Counsel''s SF]*BillDetail_List[VAT Rate]</f>
        <v>0</v>
      </c>
      <c r="AQ7" s="327">
        <f>SUM(BillDetail_List[[#This Row],[Counsel''s Base Fees]:[VAT on Counsel''s SF]])</f>
        <v>0</v>
      </c>
      <c r="AR7" s="61"/>
      <c r="AS7" s="61"/>
      <c r="AT7" s="327">
        <f>SUM(BillDetail_List[[#This Row],[Other Disbs]:[VAT On Other Disbs]])</f>
        <v>0</v>
      </c>
      <c r="AU7" s="432"/>
      <c r="AV7" s="327">
        <f>BillDetail_List[Other Disbs]+BillDetail_List[Counsel''s Base Fees]+BillDetail_List[Base PC]</f>
        <v>390</v>
      </c>
      <c r="AW7" s="327">
        <f>BillDetail_List[VAT On Other Disbs]+BillDetail_List[VAT on Counsel''s SF]+BillDetail_List[VAT on Base Counsel Fees]+BillDetail_List[VAT on SF on Base PC]+BillDetail_List[VAT on Base PC]</f>
        <v>68.25</v>
      </c>
      <c r="AX7" s="327">
        <f>BillDetail_List[Base PC]+BillDetail_List[SF on Base PC]</f>
        <v>390</v>
      </c>
      <c r="AY7" s="327">
        <f>BillDetail_List[ATE Premium]+BillDetail_List[Other Disbs]+BillDetail_List[Counsel''s SF]+BillDetail_List[Counsel''s Base Fees]</f>
        <v>0</v>
      </c>
      <c r="AZ7" s="327">
        <f>SUM(BillDetail_List[[#This Row],[Total VAT]:[Total Disbs]])</f>
        <v>458.25</v>
      </c>
      <c r="BA7" s="320">
        <f>VLOOKUP(BillDetail_List[[#This Row],[Phase Code]],phasenos,4,FALSE)</f>
        <v>3</v>
      </c>
      <c r="BB7" s="374">
        <f>VLOOKUP(BillDetail_List[[#This Row],[Task Code]],tasknos,6,FALSE)</f>
        <v>9</v>
      </c>
    </row>
    <row r="8" spans="1:85" ht="31" x14ac:dyDescent="0.25">
      <c r="A8" s="56">
        <v>5</v>
      </c>
      <c r="B8" s="31"/>
      <c r="C8" s="288" t="s">
        <v>209</v>
      </c>
      <c r="D8" s="294" t="str">
        <f>VLOOKUP(BillDetail_List[Part ID],FundingList,2,FALSE)</f>
        <v>Costs of BP &amp; Partners - pre CFA - VAT at 20%</v>
      </c>
      <c r="E8" s="58">
        <v>41125</v>
      </c>
      <c r="F8" s="20" t="str">
        <f>VLOOKUP(BillDetail_List[Task Code],JCodeList,5,FALSE)</f>
        <v>Initial and Pre-Action Protocol Work</v>
      </c>
      <c r="G8" s="21" t="str">
        <f>VLOOKUP(BillDetail_List[Task Code],JCodeList,2,FALSE)</f>
        <v>Legal investigation</v>
      </c>
      <c r="H8" s="22" t="str">
        <f>VLOOKUP(BillDetail_List[Activity Code],ActivityCodeList,2,FALSE)</f>
        <v>Communicate (internally within legal team)</v>
      </c>
      <c r="I8" s="22" t="str">
        <f>IF(ISBLANK(BillDetail_List[Expense Code]),"",VLOOKUP(BillDetail_List[Expense Code],ExpenseCodeList,2,FALSE))</f>
        <v/>
      </c>
      <c r="J8" s="31" t="s">
        <v>59</v>
      </c>
      <c r="K8" s="23" t="s">
        <v>582</v>
      </c>
      <c r="L8" s="59" t="s">
        <v>718</v>
      </c>
      <c r="M8" s="31" t="s">
        <v>682</v>
      </c>
      <c r="N8" s="31"/>
      <c r="O8" s="31"/>
      <c r="P8" s="57" t="s">
        <v>226</v>
      </c>
      <c r="Q8" s="22" t="str">
        <f>VLOOKUP(BillDetail_List[LTM],LTMList,3,FALSE)</f>
        <v>Trainee Solicitor</v>
      </c>
      <c r="R8" s="22" t="str">
        <f>VLOOKUP(BillDetail_List[LTM],LTMList,4,FALSE)</f>
        <v>D</v>
      </c>
      <c r="S8" s="25"/>
      <c r="T8" s="32"/>
      <c r="U8" s="60">
        <v>0.2</v>
      </c>
      <c r="V8" s="27">
        <f>IF(ISNA(VLOOKUP(BillDetail_List[LTM],LTM_List[],6,FALSE)) = TRUE,0,VLOOKUP(BillDetail_List[LTM],LTM_List[],6,FALSE))</f>
        <v>110.5</v>
      </c>
      <c r="W8" s="28">
        <f>VLOOKUP(BillDetail_List[Part ID],FundingList,8,FALSE)</f>
        <v>1</v>
      </c>
      <c r="X8" s="327">
        <f>BillDetail_List[Base PC]</f>
        <v>22.1</v>
      </c>
      <c r="Y8" s="327">
        <f>BillDetail_List[Counsel''s Base Fees]+BillDetail_List[Other Disbs]+BillDetail_List[ATE Premium]</f>
        <v>0</v>
      </c>
      <c r="Z8" s="29">
        <f>IF(CounselBaseFees=0,VLOOKUP(BillDetail_List[Part ID],FundingList,3,FALSE),VLOOKUP(BillDetail_List[LTM],LTMList,9,FALSE))</f>
        <v>0</v>
      </c>
      <c r="AA8" s="30">
        <f>VLOOKUP(BillDetail_List[Part ID],FundingList,4,FALSE)</f>
        <v>0.2</v>
      </c>
      <c r="AB8" s="327">
        <f>BillDetail_List[Total VAT]</f>
        <v>4.4200000000000008</v>
      </c>
      <c r="AC8" s="27" t="str">
        <f>VLOOKUP(BillDetail_List[Task Code],JCodeList,4,FALSE)</f>
        <v>JC00</v>
      </c>
      <c r="AD8" s="31" t="s">
        <v>283</v>
      </c>
      <c r="AE8" s="31" t="s">
        <v>91</v>
      </c>
      <c r="AF8" s="22">
        <f>VLOOKUP(BillDetail_List[Activity Code],ActivityCodeList,5,FALSE)</f>
        <v>8</v>
      </c>
      <c r="AG8" s="31"/>
      <c r="AH8" s="327">
        <f>IF(BillDetail_List[Entry_Alloc%]=0,(BillDetail_List[Time]*BillDetail_List[LTM Rate])*BillDetail_List[[#This Row],[Funding PerCent Allowed]],(BillDetail_List[Time]*BillDetail_List[LTM Rate])*BillDetail_List[[#This Row],[Funding PerCent Allowed]]*BillDetail_List[Entry_Alloc%])</f>
        <v>22.1</v>
      </c>
      <c r="AI8" s="327">
        <f>BillDetail_List[Base PC]*BillDetail_List[VAT Rate]</f>
        <v>4.4200000000000008</v>
      </c>
      <c r="AJ8" s="327">
        <f>BillDetail_List[Base PC]*BillDetail_List[SF%]</f>
        <v>0</v>
      </c>
      <c r="AK8" s="327">
        <f>BillDetail_List[SF on Base PC]*BillDetail_List[VAT Rate]</f>
        <v>0</v>
      </c>
      <c r="AL8" s="327">
        <f>SUM(BillDetail_List[[#This Row],[Base PC]:[VAT on SF on Base PC]])</f>
        <v>26.520000000000003</v>
      </c>
      <c r="AM8" s="61"/>
      <c r="AN8" s="327">
        <f>BillDetail_List[Counsel''s Base Fees]*BillDetail_List[VAT Rate]</f>
        <v>0</v>
      </c>
      <c r="AO8" s="327">
        <f>BillDetail_List[Counsel''s Base Fees]*BillDetail_List[SF%]</f>
        <v>0</v>
      </c>
      <c r="AP8" s="327">
        <f>BillDetail_List[Counsel''s SF]*BillDetail_List[VAT Rate]</f>
        <v>0</v>
      </c>
      <c r="AQ8" s="327">
        <f>SUM(BillDetail_List[[#This Row],[Counsel''s Base Fees]:[VAT on Counsel''s SF]])</f>
        <v>0</v>
      </c>
      <c r="AR8" s="61"/>
      <c r="AS8" s="61"/>
      <c r="AT8" s="327">
        <f>SUM(BillDetail_List[[#This Row],[Other Disbs]:[VAT On Other Disbs]])</f>
        <v>0</v>
      </c>
      <c r="AU8" s="432"/>
      <c r="AV8" s="327">
        <f>BillDetail_List[Other Disbs]+BillDetail_List[Counsel''s Base Fees]+BillDetail_List[Base PC]</f>
        <v>22.1</v>
      </c>
      <c r="AW8" s="327">
        <f>BillDetail_List[VAT On Other Disbs]+BillDetail_List[VAT on Counsel''s SF]+BillDetail_List[VAT on Base Counsel Fees]+BillDetail_List[VAT on SF on Base PC]+BillDetail_List[VAT on Base PC]</f>
        <v>4.4200000000000008</v>
      </c>
      <c r="AX8" s="327">
        <f>BillDetail_List[Base PC]+BillDetail_List[SF on Base PC]</f>
        <v>22.1</v>
      </c>
      <c r="AY8" s="327">
        <f>BillDetail_List[ATE Premium]+BillDetail_List[Other Disbs]+BillDetail_List[Counsel''s SF]+BillDetail_List[Counsel''s Base Fees]</f>
        <v>0</v>
      </c>
      <c r="AZ8" s="327">
        <f>SUM(BillDetail_List[[#This Row],[Total VAT]:[Total Disbs]])</f>
        <v>26.520000000000003</v>
      </c>
      <c r="BA8" s="320">
        <f>VLOOKUP(BillDetail_List[[#This Row],[Phase Code]],phasenos,4,FALSE)</f>
        <v>3</v>
      </c>
      <c r="BB8" s="374">
        <f>VLOOKUP(BillDetail_List[[#This Row],[Task Code]],tasknos,6,FALSE)</f>
        <v>9</v>
      </c>
    </row>
    <row r="9" spans="1:85" x14ac:dyDescent="0.25">
      <c r="A9" s="56">
        <v>6</v>
      </c>
      <c r="B9" s="31"/>
      <c r="C9" s="288" t="s">
        <v>210</v>
      </c>
      <c r="D9" s="294" t="str">
        <f>VLOOKUP(BillDetail_List[Part ID],FundingList,2,FALSE)</f>
        <v>Costs of CA &amp; Associates - Funded under CFA dated 1/9/12 - VAT at 20%</v>
      </c>
      <c r="E9" s="58">
        <v>41172</v>
      </c>
      <c r="F9" s="20" t="str">
        <f>VLOOKUP(BillDetail_List[Task Code],JCodeList,5,FALSE)</f>
        <v>ADR / Settlement</v>
      </c>
      <c r="G9" s="21" t="str">
        <f>VLOOKUP(BillDetail_List[Task Code],JCodeList,2,FALSE)</f>
        <v>Other Settlement Matters</v>
      </c>
      <c r="H9" s="22" t="str">
        <f>VLOOKUP(BillDetail_List[Activity Code],ActivityCodeList,2,FALSE)</f>
        <v>Communicate (with client)</v>
      </c>
      <c r="I9" s="22" t="str">
        <f>IF(ISBLANK(BillDetail_List[Expense Code]),"",VLOOKUP(BillDetail_List[Expense Code],ExpenseCodeList,2,FALSE))</f>
        <v/>
      </c>
      <c r="J9" s="31" t="s">
        <v>58</v>
      </c>
      <c r="K9" s="23" t="s">
        <v>170</v>
      </c>
      <c r="L9" s="59" t="s">
        <v>718</v>
      </c>
      <c r="M9" s="31" t="s">
        <v>682</v>
      </c>
      <c r="N9" s="31"/>
      <c r="O9" s="31"/>
      <c r="P9" s="57" t="s">
        <v>225</v>
      </c>
      <c r="Q9" s="22" t="str">
        <f>VLOOKUP(BillDetail_List[LTM],LTMList,3,FALSE)</f>
        <v>Solicitor (Grade C)</v>
      </c>
      <c r="R9" s="22" t="str">
        <f>VLOOKUP(BillDetail_List[LTM],LTMList,4,FALSE)</f>
        <v>C</v>
      </c>
      <c r="S9" s="25"/>
      <c r="T9" s="32"/>
      <c r="U9" s="60">
        <v>6</v>
      </c>
      <c r="V9" s="27">
        <f>IF(ISNA(VLOOKUP(BillDetail_List[LTM],LTM_List[],6,FALSE)) = TRUE,0,VLOOKUP(BillDetail_List[LTM],LTM_List[],6,FALSE))</f>
        <v>170</v>
      </c>
      <c r="W9" s="28">
        <f>VLOOKUP(BillDetail_List[Part ID],FundingList,8,FALSE)</f>
        <v>1</v>
      </c>
      <c r="X9" s="327">
        <f>BillDetail_List[Base PC]</f>
        <v>1020</v>
      </c>
      <c r="Y9" s="327">
        <f>BillDetail_List[Counsel''s Base Fees]+BillDetail_List[Other Disbs]+BillDetail_List[ATE Premium]</f>
        <v>0</v>
      </c>
      <c r="Z9" s="29">
        <f>IF(CounselBaseFees=0,VLOOKUP(BillDetail_List[Part ID],FundingList,3,FALSE),VLOOKUP(BillDetail_List[LTM],LTMList,9,FALSE))</f>
        <v>1</v>
      </c>
      <c r="AA9" s="30">
        <f>VLOOKUP(BillDetail_List[Part ID],FundingList,4,FALSE)</f>
        <v>0.2</v>
      </c>
      <c r="AB9" s="327">
        <f>BillDetail_List[Total VAT]</f>
        <v>408</v>
      </c>
      <c r="AC9" s="27" t="str">
        <f>VLOOKUP(BillDetail_List[Task Code],JCodeList,4,FALSE)</f>
        <v>JD00</v>
      </c>
      <c r="AD9" s="31" t="s">
        <v>101</v>
      </c>
      <c r="AE9" s="31" t="s">
        <v>64</v>
      </c>
      <c r="AF9" s="22">
        <f>VLOOKUP(BillDetail_List[Activity Code],ActivityCodeList,5,FALSE)</f>
        <v>3</v>
      </c>
      <c r="AG9" s="31"/>
      <c r="AH9" s="327">
        <f>IF(BillDetail_List[Entry_Alloc%]=0,(BillDetail_List[Time]*BillDetail_List[LTM Rate])*BillDetail_List[[#This Row],[Funding PerCent Allowed]],(BillDetail_List[Time]*BillDetail_List[LTM Rate])*BillDetail_List[[#This Row],[Funding PerCent Allowed]]*BillDetail_List[Entry_Alloc%])</f>
        <v>1020</v>
      </c>
      <c r="AI9" s="327">
        <f>BillDetail_List[Base PC]*BillDetail_List[VAT Rate]</f>
        <v>204</v>
      </c>
      <c r="AJ9" s="327">
        <f>BillDetail_List[Base PC]*BillDetail_List[SF%]</f>
        <v>1020</v>
      </c>
      <c r="AK9" s="327">
        <f>BillDetail_List[SF on Base PC]*BillDetail_List[VAT Rate]</f>
        <v>204</v>
      </c>
      <c r="AL9" s="327">
        <f>SUM(BillDetail_List[[#This Row],[Base PC]:[VAT on SF on Base PC]])</f>
        <v>2448</v>
      </c>
      <c r="AM9" s="61"/>
      <c r="AN9" s="327">
        <f>BillDetail_List[Counsel''s Base Fees]*BillDetail_List[VAT Rate]</f>
        <v>0</v>
      </c>
      <c r="AO9" s="327">
        <f>BillDetail_List[Counsel''s Base Fees]*BillDetail_List[SF%]</f>
        <v>0</v>
      </c>
      <c r="AP9" s="327">
        <f>BillDetail_List[Counsel''s SF]*BillDetail_List[VAT Rate]</f>
        <v>0</v>
      </c>
      <c r="AQ9" s="327">
        <f>SUM(BillDetail_List[[#This Row],[Counsel''s Base Fees]:[VAT on Counsel''s SF]])</f>
        <v>0</v>
      </c>
      <c r="AR9" s="61"/>
      <c r="AS9" s="61"/>
      <c r="AT9" s="327">
        <f>SUM(BillDetail_List[[#This Row],[Other Disbs]:[VAT On Other Disbs]])</f>
        <v>0</v>
      </c>
      <c r="AU9" s="432"/>
      <c r="AV9" s="327">
        <f>BillDetail_List[Other Disbs]+BillDetail_List[Counsel''s Base Fees]+BillDetail_List[Base PC]</f>
        <v>1020</v>
      </c>
      <c r="AW9" s="327">
        <f>BillDetail_List[VAT On Other Disbs]+BillDetail_List[VAT on Counsel''s SF]+BillDetail_List[VAT on Base Counsel Fees]+BillDetail_List[VAT on SF on Base PC]+BillDetail_List[VAT on Base PC]</f>
        <v>408</v>
      </c>
      <c r="AX9" s="327">
        <f>BillDetail_List[Base PC]+BillDetail_List[SF on Base PC]</f>
        <v>2040</v>
      </c>
      <c r="AY9" s="327">
        <f>BillDetail_List[ATE Premium]+BillDetail_List[Other Disbs]+BillDetail_List[Counsel''s SF]+BillDetail_List[Counsel''s Base Fees]</f>
        <v>0</v>
      </c>
      <c r="AZ9" s="327">
        <f>SUM(BillDetail_List[[#This Row],[Total VAT]:[Total Disbs]])</f>
        <v>2448</v>
      </c>
      <c r="BA9" s="320">
        <f>VLOOKUP(BillDetail_List[[#This Row],[Phase Code]],phasenos,4,FALSE)</f>
        <v>4</v>
      </c>
      <c r="BB9" s="374">
        <f>VLOOKUP(BillDetail_List[[#This Row],[Task Code]],tasknos,6,FALSE)</f>
        <v>13</v>
      </c>
    </row>
    <row r="10" spans="1:85" ht="31" x14ac:dyDescent="0.25">
      <c r="A10" s="56">
        <v>7</v>
      </c>
      <c r="B10" s="31"/>
      <c r="C10" s="288" t="s">
        <v>210</v>
      </c>
      <c r="D10" s="294" t="str">
        <f>VLOOKUP(BillDetail_List[Part ID],FundingList,2,FALSE)</f>
        <v>Costs of CA &amp; Associates - Funded under CFA dated 1/9/12 - VAT at 20%</v>
      </c>
      <c r="E10" s="58">
        <v>41173</v>
      </c>
      <c r="F10" s="20" t="str">
        <f>VLOOKUP(BillDetail_List[Task Code],JCodeList,5,FALSE)</f>
        <v>ADR / Settlement</v>
      </c>
      <c r="G10" s="21" t="str">
        <f>VLOOKUP(BillDetail_List[Task Code],JCodeList,2,FALSE)</f>
        <v>Other Settlement Matters</v>
      </c>
      <c r="H10" s="22" t="str">
        <f>VLOOKUP(BillDetail_List[Activity Code],ActivityCodeList,2,FALSE)</f>
        <v>Communicate (Other Party(s)/other outside lawyers)</v>
      </c>
      <c r="I10" s="22" t="str">
        <f>IF(ISBLANK(BillDetail_List[Expense Code]),"",VLOOKUP(BillDetail_List[Expense Code],ExpenseCodeList,2,FALSE))</f>
        <v/>
      </c>
      <c r="J10" s="31" t="s">
        <v>58</v>
      </c>
      <c r="K10" s="23" t="s">
        <v>170</v>
      </c>
      <c r="L10" s="59" t="s">
        <v>718</v>
      </c>
      <c r="M10" s="31" t="s">
        <v>682</v>
      </c>
      <c r="N10" s="31"/>
      <c r="O10" s="31"/>
      <c r="P10" s="57" t="s">
        <v>225</v>
      </c>
      <c r="Q10" s="22" t="str">
        <f>VLOOKUP(BillDetail_List[LTM],LTMList,3,FALSE)</f>
        <v>Solicitor (Grade C)</v>
      </c>
      <c r="R10" s="22" t="str">
        <f>VLOOKUP(BillDetail_List[LTM],LTMList,4,FALSE)</f>
        <v>C</v>
      </c>
      <c r="S10" s="25"/>
      <c r="T10" s="32"/>
      <c r="U10" s="60">
        <v>5</v>
      </c>
      <c r="V10" s="27">
        <f>IF(ISNA(VLOOKUP(BillDetail_List[LTM],LTM_List[],6,FALSE)) = TRUE,0,VLOOKUP(BillDetail_List[LTM],LTM_List[],6,FALSE))</f>
        <v>170</v>
      </c>
      <c r="W10" s="28">
        <f>VLOOKUP(BillDetail_List[Part ID],FundingList,8,FALSE)</f>
        <v>1</v>
      </c>
      <c r="X10" s="327">
        <f>BillDetail_List[Base PC]</f>
        <v>850</v>
      </c>
      <c r="Y10" s="327">
        <f>BillDetail_List[Counsel''s Base Fees]+BillDetail_List[Other Disbs]+BillDetail_List[ATE Premium]</f>
        <v>0</v>
      </c>
      <c r="Z10" s="29">
        <f>IF(CounselBaseFees=0,VLOOKUP(BillDetail_List[Part ID],FundingList,3,FALSE),VLOOKUP(BillDetail_List[LTM],LTMList,9,FALSE))</f>
        <v>1</v>
      </c>
      <c r="AA10" s="30">
        <f>VLOOKUP(BillDetail_List[Part ID],FundingList,4,FALSE)</f>
        <v>0.2</v>
      </c>
      <c r="AB10" s="327">
        <f>BillDetail_List[Total VAT]</f>
        <v>340</v>
      </c>
      <c r="AC10" s="27" t="str">
        <f>VLOOKUP(BillDetail_List[Task Code],JCodeList,4,FALSE)</f>
        <v>JD00</v>
      </c>
      <c r="AD10" s="31" t="s">
        <v>101</v>
      </c>
      <c r="AE10" s="31" t="s">
        <v>95</v>
      </c>
      <c r="AF10" s="22">
        <f>VLOOKUP(BillDetail_List[Activity Code],ActivityCodeList,5,FALSE)</f>
        <v>6</v>
      </c>
      <c r="AG10" s="31"/>
      <c r="AH10" s="327">
        <f>IF(BillDetail_List[Entry_Alloc%]=0,(BillDetail_List[Time]*BillDetail_List[LTM Rate])*BillDetail_List[[#This Row],[Funding PerCent Allowed]],(BillDetail_List[Time]*BillDetail_List[LTM Rate])*BillDetail_List[[#This Row],[Funding PerCent Allowed]]*BillDetail_List[Entry_Alloc%])</f>
        <v>850</v>
      </c>
      <c r="AI10" s="327">
        <f>BillDetail_List[Base PC]*BillDetail_List[VAT Rate]</f>
        <v>170</v>
      </c>
      <c r="AJ10" s="327">
        <f>BillDetail_List[Base PC]*BillDetail_List[SF%]</f>
        <v>850</v>
      </c>
      <c r="AK10" s="327">
        <f>BillDetail_List[SF on Base PC]*BillDetail_List[VAT Rate]</f>
        <v>170</v>
      </c>
      <c r="AL10" s="327">
        <f>SUM(BillDetail_List[[#This Row],[Base PC]:[VAT on SF on Base PC]])</f>
        <v>2040</v>
      </c>
      <c r="AM10" s="61"/>
      <c r="AN10" s="327">
        <f>BillDetail_List[Counsel''s Base Fees]*BillDetail_List[VAT Rate]</f>
        <v>0</v>
      </c>
      <c r="AO10" s="327">
        <f>BillDetail_List[Counsel''s Base Fees]*BillDetail_List[SF%]</f>
        <v>0</v>
      </c>
      <c r="AP10" s="327">
        <f>BillDetail_List[Counsel''s SF]*BillDetail_List[VAT Rate]</f>
        <v>0</v>
      </c>
      <c r="AQ10" s="327">
        <f>SUM(BillDetail_List[[#This Row],[Counsel''s Base Fees]:[VAT on Counsel''s SF]])</f>
        <v>0</v>
      </c>
      <c r="AR10" s="61"/>
      <c r="AS10" s="61"/>
      <c r="AT10" s="327">
        <f>SUM(BillDetail_List[[#This Row],[Other Disbs]:[VAT On Other Disbs]])</f>
        <v>0</v>
      </c>
      <c r="AU10" s="432"/>
      <c r="AV10" s="327">
        <f>BillDetail_List[Other Disbs]+BillDetail_List[Counsel''s Base Fees]+BillDetail_List[Base PC]</f>
        <v>850</v>
      </c>
      <c r="AW10" s="327">
        <f>BillDetail_List[VAT On Other Disbs]+BillDetail_List[VAT on Counsel''s SF]+BillDetail_List[VAT on Base Counsel Fees]+BillDetail_List[VAT on SF on Base PC]+BillDetail_List[VAT on Base PC]</f>
        <v>340</v>
      </c>
      <c r="AX10" s="327">
        <f>BillDetail_List[Base PC]+BillDetail_List[SF on Base PC]</f>
        <v>1700</v>
      </c>
      <c r="AY10" s="327">
        <f>BillDetail_List[ATE Premium]+BillDetail_List[Other Disbs]+BillDetail_List[Counsel''s SF]+BillDetail_List[Counsel''s Base Fees]</f>
        <v>0</v>
      </c>
      <c r="AZ10" s="327">
        <f>SUM(BillDetail_List[[#This Row],[Total VAT]:[Total Disbs]])</f>
        <v>2040</v>
      </c>
      <c r="BA10" s="320">
        <f>VLOOKUP(BillDetail_List[[#This Row],[Phase Code]],phasenos,4,FALSE)</f>
        <v>4</v>
      </c>
      <c r="BB10" s="374">
        <f>VLOOKUP(BillDetail_List[[#This Row],[Task Code]],tasknos,6,FALSE)</f>
        <v>13</v>
      </c>
    </row>
    <row r="11" spans="1:85" x14ac:dyDescent="0.25">
      <c r="A11" s="56">
        <v>8</v>
      </c>
      <c r="B11" s="31"/>
      <c r="C11" s="288" t="s">
        <v>210</v>
      </c>
      <c r="D11" s="294" t="str">
        <f>VLOOKUP(BillDetail_List[Part ID],FundingList,2,FALSE)</f>
        <v>Costs of CA &amp; Associates - Funded under CFA dated 1/9/12 - VAT at 20%</v>
      </c>
      <c r="E11" s="58">
        <v>41174</v>
      </c>
      <c r="F11" s="20" t="str">
        <f>VLOOKUP(BillDetail_List[Task Code],JCodeList,5,FALSE)</f>
        <v>ADR / Settlement</v>
      </c>
      <c r="G11" s="21" t="str">
        <f>VLOOKUP(BillDetail_List[Task Code],JCodeList,2,FALSE)</f>
        <v>Other Settlement Matters</v>
      </c>
      <c r="H11" s="22" t="str">
        <f>VLOOKUP(BillDetail_List[Activity Code],ActivityCodeList,2,FALSE)</f>
        <v>Communicate (other external)</v>
      </c>
      <c r="I11" s="22" t="str">
        <f>IF(ISBLANK(BillDetail_List[Expense Code]),"",VLOOKUP(BillDetail_List[Expense Code],ExpenseCodeList,2,FALSE))</f>
        <v/>
      </c>
      <c r="J11" s="31" t="s">
        <v>58</v>
      </c>
      <c r="K11" s="23" t="s">
        <v>170</v>
      </c>
      <c r="L11" s="59" t="s">
        <v>718</v>
      </c>
      <c r="M11" s="31" t="s">
        <v>682</v>
      </c>
      <c r="N11" s="31"/>
      <c r="O11" s="31"/>
      <c r="P11" s="57" t="s">
        <v>23</v>
      </c>
      <c r="Q11" s="22" t="str">
        <f>VLOOKUP(BillDetail_List[LTM],LTMList,3,FALSE)</f>
        <v>Partner (Grade A)</v>
      </c>
      <c r="R11" s="22" t="str">
        <f>VLOOKUP(BillDetail_List[LTM],LTMList,4,FALSE)</f>
        <v>A</v>
      </c>
      <c r="S11" s="25"/>
      <c r="T11" s="32"/>
      <c r="U11" s="60">
        <v>6</v>
      </c>
      <c r="V11" s="27">
        <f>IF(ISNA(VLOOKUP(BillDetail_List[LTM],LTM_List[],6,FALSE)) = TRUE,0,VLOOKUP(BillDetail_List[LTM],LTM_List[],6,FALSE))</f>
        <v>318.75</v>
      </c>
      <c r="W11" s="28">
        <f>VLOOKUP(BillDetail_List[Part ID],FundingList,8,FALSE)</f>
        <v>1</v>
      </c>
      <c r="X11" s="327">
        <f>BillDetail_List[Base PC]</f>
        <v>1912.5</v>
      </c>
      <c r="Y11" s="327">
        <f>BillDetail_List[Counsel''s Base Fees]+BillDetail_List[Other Disbs]+BillDetail_List[ATE Premium]</f>
        <v>0</v>
      </c>
      <c r="Z11" s="29">
        <f>IF(CounselBaseFees=0,VLOOKUP(BillDetail_List[Part ID],FundingList,3,FALSE),VLOOKUP(BillDetail_List[LTM],LTMList,9,FALSE))</f>
        <v>1</v>
      </c>
      <c r="AA11" s="30">
        <f>VLOOKUP(BillDetail_List[Part ID],FundingList,4,FALSE)</f>
        <v>0.2</v>
      </c>
      <c r="AB11" s="327">
        <f>BillDetail_List[Total VAT]</f>
        <v>765</v>
      </c>
      <c r="AC11" s="27" t="str">
        <f>VLOOKUP(BillDetail_List[Task Code],JCodeList,4,FALSE)</f>
        <v>JD00</v>
      </c>
      <c r="AD11" s="31" t="s">
        <v>101</v>
      </c>
      <c r="AE11" s="31" t="s">
        <v>73</v>
      </c>
      <c r="AF11" s="22">
        <f>VLOOKUP(BillDetail_List[Activity Code],ActivityCodeList,5,FALSE)</f>
        <v>7</v>
      </c>
      <c r="AG11" s="31"/>
      <c r="AH11" s="327">
        <f>IF(BillDetail_List[Entry_Alloc%]=0,(BillDetail_List[Time]*BillDetail_List[LTM Rate])*BillDetail_List[[#This Row],[Funding PerCent Allowed]],(BillDetail_List[Time]*BillDetail_List[LTM Rate])*BillDetail_List[[#This Row],[Funding PerCent Allowed]]*BillDetail_List[Entry_Alloc%])</f>
        <v>1912.5</v>
      </c>
      <c r="AI11" s="327">
        <f>BillDetail_List[Base PC]*BillDetail_List[VAT Rate]</f>
        <v>382.5</v>
      </c>
      <c r="AJ11" s="327">
        <f>BillDetail_List[Base PC]*BillDetail_List[SF%]</f>
        <v>1912.5</v>
      </c>
      <c r="AK11" s="327">
        <f>BillDetail_List[SF on Base PC]*BillDetail_List[VAT Rate]</f>
        <v>382.5</v>
      </c>
      <c r="AL11" s="327">
        <f>SUM(BillDetail_List[[#This Row],[Base PC]:[VAT on SF on Base PC]])</f>
        <v>4590</v>
      </c>
      <c r="AM11" s="61"/>
      <c r="AN11" s="327">
        <f>BillDetail_List[Counsel''s Base Fees]*BillDetail_List[VAT Rate]</f>
        <v>0</v>
      </c>
      <c r="AO11" s="327">
        <f>BillDetail_List[Counsel''s Base Fees]*BillDetail_List[SF%]</f>
        <v>0</v>
      </c>
      <c r="AP11" s="327">
        <f>BillDetail_List[Counsel''s SF]*BillDetail_List[VAT Rate]</f>
        <v>0</v>
      </c>
      <c r="AQ11" s="327">
        <f>SUM(BillDetail_List[[#This Row],[Counsel''s Base Fees]:[VAT on Counsel''s SF]])</f>
        <v>0</v>
      </c>
      <c r="AR11" s="61"/>
      <c r="AS11" s="61"/>
      <c r="AT11" s="327">
        <f>SUM(BillDetail_List[[#This Row],[Other Disbs]:[VAT On Other Disbs]])</f>
        <v>0</v>
      </c>
      <c r="AU11" s="432"/>
      <c r="AV11" s="327">
        <f>BillDetail_List[Other Disbs]+BillDetail_List[Counsel''s Base Fees]+BillDetail_List[Base PC]</f>
        <v>1912.5</v>
      </c>
      <c r="AW11" s="327">
        <f>BillDetail_List[VAT On Other Disbs]+BillDetail_List[VAT on Counsel''s SF]+BillDetail_List[VAT on Base Counsel Fees]+BillDetail_List[VAT on SF on Base PC]+BillDetail_List[VAT on Base PC]</f>
        <v>765</v>
      </c>
      <c r="AX11" s="327">
        <f>BillDetail_List[Base PC]+BillDetail_List[SF on Base PC]</f>
        <v>3825</v>
      </c>
      <c r="AY11" s="327">
        <f>BillDetail_List[ATE Premium]+BillDetail_List[Other Disbs]+BillDetail_List[Counsel''s SF]+BillDetail_List[Counsel''s Base Fees]</f>
        <v>0</v>
      </c>
      <c r="AZ11" s="327">
        <f>SUM(BillDetail_List[[#This Row],[Total VAT]:[Total Disbs]])</f>
        <v>4590</v>
      </c>
      <c r="BA11" s="320">
        <f>VLOOKUP(BillDetail_List[[#This Row],[Phase Code]],phasenos,4,FALSE)</f>
        <v>4</v>
      </c>
      <c r="BB11" s="374">
        <f>VLOOKUP(BillDetail_List[[#This Row],[Task Code]],tasknos,6,FALSE)</f>
        <v>13</v>
      </c>
    </row>
    <row r="12" spans="1:85" x14ac:dyDescent="0.25">
      <c r="A12" s="56">
        <v>9</v>
      </c>
      <c r="B12" s="31"/>
      <c r="C12" s="288" t="s">
        <v>210</v>
      </c>
      <c r="D12" s="294" t="str">
        <f>VLOOKUP(BillDetail_List[Part ID],FundingList,2,FALSE)</f>
        <v>Costs of CA &amp; Associates - Funded under CFA dated 1/9/12 - VAT at 20%</v>
      </c>
      <c r="E12" s="58">
        <v>41175</v>
      </c>
      <c r="F12" s="20" t="str">
        <f>VLOOKUP(BillDetail_List[Task Code],JCodeList,5,FALSE)</f>
        <v>ADR / Settlement</v>
      </c>
      <c r="G12" s="21" t="str">
        <f>VLOOKUP(BillDetail_List[Task Code],JCodeList,2,FALSE)</f>
        <v>Other Settlement Matters</v>
      </c>
      <c r="H12" s="22" t="str">
        <f>VLOOKUP(BillDetail_List[Activity Code],ActivityCodeList,2,FALSE)</f>
        <v>Appear For/Attend</v>
      </c>
      <c r="I12" s="22" t="str">
        <f>IF(ISBLANK(BillDetail_List[Expense Code]),"",VLOOKUP(BillDetail_List[Expense Code],ExpenseCodeList,2,FALSE))</f>
        <v/>
      </c>
      <c r="J12" s="31" t="s">
        <v>58</v>
      </c>
      <c r="K12" s="23" t="s">
        <v>170</v>
      </c>
      <c r="L12" s="59" t="s">
        <v>718</v>
      </c>
      <c r="M12" s="31" t="s">
        <v>682</v>
      </c>
      <c r="N12" s="31"/>
      <c r="O12" s="31"/>
      <c r="P12" s="57" t="s">
        <v>225</v>
      </c>
      <c r="Q12" s="22" t="str">
        <f>VLOOKUP(BillDetail_List[LTM],LTMList,3,FALSE)</f>
        <v>Solicitor (Grade C)</v>
      </c>
      <c r="R12" s="22" t="str">
        <f>VLOOKUP(BillDetail_List[LTM],LTMList,4,FALSE)</f>
        <v>C</v>
      </c>
      <c r="S12" s="25"/>
      <c r="T12" s="32"/>
      <c r="U12" s="424">
        <v>3</v>
      </c>
      <c r="V12" s="27">
        <f>IF(ISNA(VLOOKUP(BillDetail_List[LTM],LTM_List[],6,FALSE)) = TRUE,0,VLOOKUP(BillDetail_List[LTM],LTM_List[],6,FALSE))</f>
        <v>170</v>
      </c>
      <c r="W12" s="28">
        <f>VLOOKUP(BillDetail_List[Part ID],FundingList,8,FALSE)</f>
        <v>1</v>
      </c>
      <c r="X12" s="327">
        <f>BillDetail_List[Base PC]</f>
        <v>510</v>
      </c>
      <c r="Y12" s="327">
        <f>BillDetail_List[Counsel''s Base Fees]+BillDetail_List[Other Disbs]+BillDetail_List[ATE Premium]</f>
        <v>0</v>
      </c>
      <c r="Z12" s="29">
        <f>IF(CounselBaseFees=0,VLOOKUP(BillDetail_List[Part ID],FundingList,3,FALSE),VLOOKUP(BillDetail_List[LTM],LTMList,9,FALSE))</f>
        <v>1</v>
      </c>
      <c r="AA12" s="30">
        <f>VLOOKUP(BillDetail_List[Part ID],FundingList,4,FALSE)</f>
        <v>0.2</v>
      </c>
      <c r="AB12" s="327">
        <f>BillDetail_List[Total VAT]</f>
        <v>204</v>
      </c>
      <c r="AC12" s="27" t="str">
        <f>VLOOKUP(BillDetail_List[Task Code],JCodeList,4,FALSE)</f>
        <v>JD00</v>
      </c>
      <c r="AD12" s="31" t="s">
        <v>101</v>
      </c>
      <c r="AE12" s="31" t="s">
        <v>72</v>
      </c>
      <c r="AF12" s="22">
        <f>VLOOKUP(BillDetail_List[Activity Code],ActivityCodeList,5,FALSE)</f>
        <v>13</v>
      </c>
      <c r="AG12" s="31"/>
      <c r="AH12" s="327">
        <f>IF(BillDetail_List[Entry_Alloc%]=0,(BillDetail_List[Time]*BillDetail_List[LTM Rate])*BillDetail_List[[#This Row],[Funding PerCent Allowed]],(BillDetail_List[Time]*BillDetail_List[LTM Rate])*BillDetail_List[[#This Row],[Funding PerCent Allowed]]*BillDetail_List[Entry_Alloc%])</f>
        <v>510</v>
      </c>
      <c r="AI12" s="327">
        <f>BillDetail_List[Base PC]*BillDetail_List[VAT Rate]</f>
        <v>102</v>
      </c>
      <c r="AJ12" s="327">
        <f>BillDetail_List[Base PC]*BillDetail_List[SF%]</f>
        <v>510</v>
      </c>
      <c r="AK12" s="327">
        <f>BillDetail_List[SF on Base PC]*BillDetail_List[VAT Rate]</f>
        <v>102</v>
      </c>
      <c r="AL12" s="327">
        <f>SUM(BillDetail_List[[#This Row],[Base PC]:[VAT on SF on Base PC]])</f>
        <v>1224</v>
      </c>
      <c r="AM12" s="61"/>
      <c r="AN12" s="327">
        <f>BillDetail_List[Counsel''s Base Fees]*BillDetail_List[VAT Rate]</f>
        <v>0</v>
      </c>
      <c r="AO12" s="327">
        <f>BillDetail_List[Counsel''s Base Fees]*BillDetail_List[SF%]</f>
        <v>0</v>
      </c>
      <c r="AP12" s="327">
        <f>BillDetail_List[Counsel''s SF]*BillDetail_List[VAT Rate]</f>
        <v>0</v>
      </c>
      <c r="AQ12" s="327">
        <f>SUM(BillDetail_List[[#This Row],[Counsel''s Base Fees]:[VAT on Counsel''s SF]])</f>
        <v>0</v>
      </c>
      <c r="AR12" s="61"/>
      <c r="AS12" s="61"/>
      <c r="AT12" s="327">
        <f>SUM(BillDetail_List[[#This Row],[Other Disbs]:[VAT On Other Disbs]])</f>
        <v>0</v>
      </c>
      <c r="AU12" s="432"/>
      <c r="AV12" s="327">
        <f>BillDetail_List[Other Disbs]+BillDetail_List[Counsel''s Base Fees]+BillDetail_List[Base PC]</f>
        <v>510</v>
      </c>
      <c r="AW12" s="327">
        <f>BillDetail_List[VAT On Other Disbs]+BillDetail_List[VAT on Counsel''s SF]+BillDetail_List[VAT on Base Counsel Fees]+BillDetail_List[VAT on SF on Base PC]+BillDetail_List[VAT on Base PC]</f>
        <v>204</v>
      </c>
      <c r="AX12" s="327">
        <f>BillDetail_List[Base PC]+BillDetail_List[SF on Base PC]</f>
        <v>1020</v>
      </c>
      <c r="AY12" s="327">
        <f>BillDetail_List[ATE Premium]+BillDetail_List[Other Disbs]+BillDetail_List[Counsel''s SF]+BillDetail_List[Counsel''s Base Fees]</f>
        <v>0</v>
      </c>
      <c r="AZ12" s="327">
        <f>SUM(BillDetail_List[[#This Row],[Total VAT]:[Total Disbs]])</f>
        <v>1224</v>
      </c>
      <c r="BA12" s="320">
        <f>VLOOKUP(BillDetail_List[[#This Row],[Phase Code]],phasenos,4,FALSE)</f>
        <v>4</v>
      </c>
      <c r="BB12" s="374">
        <f>VLOOKUP(BillDetail_List[[#This Row],[Task Code]],tasknos,6,FALSE)</f>
        <v>13</v>
      </c>
    </row>
    <row r="13" spans="1:85" x14ac:dyDescent="0.25">
      <c r="A13" s="56">
        <v>10</v>
      </c>
      <c r="B13" s="31"/>
      <c r="C13" s="288" t="s">
        <v>210</v>
      </c>
      <c r="D13" s="294" t="str">
        <f>VLOOKUP(BillDetail_List[Part ID],FundingList,2,FALSE)</f>
        <v>Costs of CA &amp; Associates - Funded under CFA dated 1/9/12 - VAT at 20%</v>
      </c>
      <c r="E13" s="58">
        <v>41176</v>
      </c>
      <c r="F13" s="20" t="str">
        <f>VLOOKUP(BillDetail_List[Task Code],JCodeList,5,FALSE)</f>
        <v>ADR / Settlement</v>
      </c>
      <c r="G13" s="21" t="str">
        <f>VLOOKUP(BillDetail_List[Task Code],JCodeList,2,FALSE)</f>
        <v>Other Settlement Matters</v>
      </c>
      <c r="H13" s="22" t="str">
        <f>VLOOKUP(BillDetail_List[Activity Code],ActivityCodeList,2,FALSE)</f>
        <v>Manage Data/Files/Documentation</v>
      </c>
      <c r="I13" s="22" t="str">
        <f>IF(ISBLANK(BillDetail_List[Expense Code]),"",VLOOKUP(BillDetail_List[Expense Code],ExpenseCodeList,2,FALSE))</f>
        <v/>
      </c>
      <c r="J13" s="31" t="s">
        <v>58</v>
      </c>
      <c r="K13" s="23" t="s">
        <v>170</v>
      </c>
      <c r="L13" s="59" t="s">
        <v>718</v>
      </c>
      <c r="M13" s="31" t="s">
        <v>682</v>
      </c>
      <c r="N13" s="31"/>
      <c r="O13" s="31"/>
      <c r="P13" s="57" t="s">
        <v>225</v>
      </c>
      <c r="Q13" s="22" t="str">
        <f>VLOOKUP(BillDetail_List[LTM],LTMList,3,FALSE)</f>
        <v>Solicitor (Grade C)</v>
      </c>
      <c r="R13" s="22" t="str">
        <f>VLOOKUP(BillDetail_List[LTM],LTMList,4,FALSE)</f>
        <v>C</v>
      </c>
      <c r="S13" s="25"/>
      <c r="T13" s="32"/>
      <c r="U13" s="60">
        <v>4</v>
      </c>
      <c r="V13" s="27">
        <f>IF(ISNA(VLOOKUP(BillDetail_List[LTM],LTM_List[],6,FALSE)) = TRUE,0,VLOOKUP(BillDetail_List[LTM],LTM_List[],6,FALSE))</f>
        <v>170</v>
      </c>
      <c r="W13" s="28">
        <f>VLOOKUP(BillDetail_List[Part ID],FundingList,8,FALSE)</f>
        <v>1</v>
      </c>
      <c r="X13" s="327">
        <f>BillDetail_List[Base PC]</f>
        <v>680</v>
      </c>
      <c r="Y13" s="327">
        <f>BillDetail_List[Counsel''s Base Fees]+BillDetail_List[Other Disbs]+BillDetail_List[ATE Premium]</f>
        <v>0</v>
      </c>
      <c r="Z13" s="29">
        <f>IF(CounselBaseFees=0,VLOOKUP(BillDetail_List[Part ID],FundingList,3,FALSE),VLOOKUP(BillDetail_List[LTM],LTMList,9,FALSE))</f>
        <v>1</v>
      </c>
      <c r="AA13" s="30">
        <f>VLOOKUP(BillDetail_List[Part ID],FundingList,4,FALSE)</f>
        <v>0.2</v>
      </c>
      <c r="AB13" s="327">
        <f>BillDetail_List[Total VAT]</f>
        <v>272</v>
      </c>
      <c r="AC13" s="27" t="str">
        <f>VLOOKUP(BillDetail_List[Task Code],JCodeList,4,FALSE)</f>
        <v>JD00</v>
      </c>
      <c r="AD13" s="31" t="s">
        <v>101</v>
      </c>
      <c r="AE13" s="31" t="s">
        <v>108</v>
      </c>
      <c r="AF13" s="22">
        <f>VLOOKUP(BillDetail_List[Activity Code],ActivityCodeList,5,FALSE)</f>
        <v>14</v>
      </c>
      <c r="AG13" s="31"/>
      <c r="AH13" s="327">
        <f>IF(BillDetail_List[Entry_Alloc%]=0,(BillDetail_List[Time]*BillDetail_List[LTM Rate])*BillDetail_List[[#This Row],[Funding PerCent Allowed]],(BillDetail_List[Time]*BillDetail_List[LTM Rate])*BillDetail_List[[#This Row],[Funding PerCent Allowed]]*BillDetail_List[Entry_Alloc%])</f>
        <v>680</v>
      </c>
      <c r="AI13" s="327">
        <f>BillDetail_List[Base PC]*BillDetail_List[VAT Rate]</f>
        <v>136</v>
      </c>
      <c r="AJ13" s="327">
        <f>BillDetail_List[Base PC]*BillDetail_List[SF%]</f>
        <v>680</v>
      </c>
      <c r="AK13" s="327">
        <f>BillDetail_List[SF on Base PC]*BillDetail_List[VAT Rate]</f>
        <v>136</v>
      </c>
      <c r="AL13" s="327">
        <f>SUM(BillDetail_List[[#This Row],[Base PC]:[VAT on SF on Base PC]])</f>
        <v>1632</v>
      </c>
      <c r="AM13" s="61"/>
      <c r="AN13" s="327">
        <f>BillDetail_List[Counsel''s Base Fees]*BillDetail_List[VAT Rate]</f>
        <v>0</v>
      </c>
      <c r="AO13" s="327">
        <f>BillDetail_List[Counsel''s Base Fees]*BillDetail_List[SF%]</f>
        <v>0</v>
      </c>
      <c r="AP13" s="327">
        <f>BillDetail_List[Counsel''s SF]*BillDetail_List[VAT Rate]</f>
        <v>0</v>
      </c>
      <c r="AQ13" s="327">
        <f>SUM(BillDetail_List[[#This Row],[Counsel''s Base Fees]:[VAT on Counsel''s SF]])</f>
        <v>0</v>
      </c>
      <c r="AR13" s="61"/>
      <c r="AS13" s="61"/>
      <c r="AT13" s="327">
        <f>SUM(BillDetail_List[[#This Row],[Other Disbs]:[VAT On Other Disbs]])</f>
        <v>0</v>
      </c>
      <c r="AU13" s="432"/>
      <c r="AV13" s="327">
        <f>BillDetail_List[Other Disbs]+BillDetail_List[Counsel''s Base Fees]+BillDetail_List[Base PC]</f>
        <v>680</v>
      </c>
      <c r="AW13" s="327">
        <f>BillDetail_List[VAT On Other Disbs]+BillDetail_List[VAT on Counsel''s SF]+BillDetail_List[VAT on Base Counsel Fees]+BillDetail_List[VAT on SF on Base PC]+BillDetail_List[VAT on Base PC]</f>
        <v>272</v>
      </c>
      <c r="AX13" s="327">
        <f>BillDetail_List[Base PC]+BillDetail_List[SF on Base PC]</f>
        <v>1360</v>
      </c>
      <c r="AY13" s="327">
        <f>BillDetail_List[ATE Premium]+BillDetail_List[Other Disbs]+BillDetail_List[Counsel''s SF]+BillDetail_List[Counsel''s Base Fees]</f>
        <v>0</v>
      </c>
      <c r="AZ13" s="327">
        <f>SUM(BillDetail_List[[#This Row],[Total VAT]:[Total Disbs]])</f>
        <v>1632</v>
      </c>
      <c r="BA13" s="320">
        <f>VLOOKUP(BillDetail_List[[#This Row],[Phase Code]],phasenos,4,FALSE)</f>
        <v>4</v>
      </c>
      <c r="BB13" s="374">
        <f>VLOOKUP(BillDetail_List[[#This Row],[Task Code]],tasknos,6,FALSE)</f>
        <v>13</v>
      </c>
    </row>
    <row r="14" spans="1:85" ht="31" x14ac:dyDescent="0.25">
      <c r="A14" s="56">
        <v>11</v>
      </c>
      <c r="B14" s="31"/>
      <c r="C14" s="288" t="s">
        <v>209</v>
      </c>
      <c r="D14" s="294" t="str">
        <f>VLOOKUP(BillDetail_List[Part ID],FundingList,2,FALSE)</f>
        <v>Costs of BP &amp; Partners - pre CFA - VAT at 20%</v>
      </c>
      <c r="E14" s="58">
        <v>41126</v>
      </c>
      <c r="F14" s="20" t="str">
        <f>VLOOKUP(BillDetail_List[Task Code],JCodeList,5,FALSE)</f>
        <v>Issue / Statements of Case</v>
      </c>
      <c r="G14" s="21" t="str">
        <f>VLOOKUP(BillDetail_List[Task Code],JCodeList,2,FALSE)</f>
        <v>Issue and Serve Proceedings and Preparation of Statement(s) of Case</v>
      </c>
      <c r="H14" s="22" t="str">
        <f>VLOOKUP(BillDetail_List[Activity Code],ActivityCodeList,2,FALSE)</f>
        <v>Plan and prepare for</v>
      </c>
      <c r="I14" s="22" t="str">
        <f>IF(ISBLANK(BillDetail_List[Expense Code]),"",VLOOKUP(BillDetail_List[Expense Code],ExpenseCodeList,2,FALSE))</f>
        <v/>
      </c>
      <c r="J14" s="31" t="s">
        <v>59</v>
      </c>
      <c r="K14" s="23" t="s">
        <v>167</v>
      </c>
      <c r="L14" s="59" t="s">
        <v>718</v>
      </c>
      <c r="M14" s="31" t="s">
        <v>682</v>
      </c>
      <c r="N14" s="33"/>
      <c r="O14" s="33"/>
      <c r="P14" s="57" t="s">
        <v>226</v>
      </c>
      <c r="Q14" s="22" t="str">
        <f>VLOOKUP(BillDetail_List[LTM],LTMList,3,FALSE)</f>
        <v>Trainee Solicitor</v>
      </c>
      <c r="R14" s="22" t="str">
        <f>VLOOKUP(BillDetail_List[LTM],LTMList,4,FALSE)</f>
        <v>D</v>
      </c>
      <c r="S14" s="25"/>
      <c r="T14" s="34"/>
      <c r="U14" s="424">
        <v>3</v>
      </c>
      <c r="V14" s="27">
        <f>IF(ISNA(VLOOKUP(BillDetail_List[LTM],LTM_List[],6,FALSE)) = TRUE,0,VLOOKUP(BillDetail_List[LTM],LTM_List[],6,FALSE))</f>
        <v>110.5</v>
      </c>
      <c r="W14" s="28">
        <f>VLOOKUP(BillDetail_List[Part ID],FundingList,8,FALSE)</f>
        <v>1</v>
      </c>
      <c r="X14" s="327">
        <f>BillDetail_List[Base PC]</f>
        <v>331.5</v>
      </c>
      <c r="Y14" s="327">
        <f>BillDetail_List[Counsel''s Base Fees]+BillDetail_List[Other Disbs]+BillDetail_List[ATE Premium]</f>
        <v>0</v>
      </c>
      <c r="Z14" s="29">
        <f>IF(CounselBaseFees=0,VLOOKUP(BillDetail_List[Part ID],FundingList,3,FALSE),VLOOKUP(BillDetail_List[LTM],LTMList,9,FALSE))</f>
        <v>0</v>
      </c>
      <c r="AA14" s="30">
        <f>VLOOKUP(BillDetail_List[Part ID],FundingList,4,FALSE)</f>
        <v>0.2</v>
      </c>
      <c r="AB14" s="327">
        <f>BillDetail_List[Total VAT]</f>
        <v>66.3</v>
      </c>
      <c r="AC14" s="27" t="str">
        <f>VLOOKUP(BillDetail_List[Task Code],JCodeList,4,FALSE)</f>
        <v>JE00</v>
      </c>
      <c r="AD14" s="31" t="s">
        <v>70</v>
      </c>
      <c r="AE14" s="31" t="s">
        <v>76</v>
      </c>
      <c r="AF14" s="22">
        <f>VLOOKUP(BillDetail_List[Activity Code],ActivityCodeList,5,FALSE)</f>
        <v>10</v>
      </c>
      <c r="AG14" s="35"/>
      <c r="AH14" s="327">
        <f>IF(BillDetail_List[Entry_Alloc%]=0,(BillDetail_List[Time]*BillDetail_List[LTM Rate])*BillDetail_List[[#This Row],[Funding PerCent Allowed]],(BillDetail_List[Time]*BillDetail_List[LTM Rate])*BillDetail_List[[#This Row],[Funding PerCent Allowed]]*BillDetail_List[Entry_Alloc%])</f>
        <v>331.5</v>
      </c>
      <c r="AI14" s="327">
        <f>BillDetail_List[Base PC]*BillDetail_List[VAT Rate]</f>
        <v>66.3</v>
      </c>
      <c r="AJ14" s="327">
        <f>BillDetail_List[Base PC]*BillDetail_List[SF%]</f>
        <v>0</v>
      </c>
      <c r="AK14" s="327">
        <f>BillDetail_List[SF on Base PC]*BillDetail_List[VAT Rate]</f>
        <v>0</v>
      </c>
      <c r="AL14" s="327">
        <f>SUM(BillDetail_List[[#This Row],[Base PC]:[VAT on SF on Base PC]])</f>
        <v>397.8</v>
      </c>
      <c r="AM14" s="427"/>
      <c r="AN14" s="327">
        <f>BillDetail_List[Counsel''s Base Fees]*BillDetail_List[VAT Rate]</f>
        <v>0</v>
      </c>
      <c r="AO14" s="327">
        <f>BillDetail_List[Counsel''s Base Fees]*BillDetail_List[SF%]</f>
        <v>0</v>
      </c>
      <c r="AP14" s="327">
        <f>BillDetail_List[Counsel''s SF]*BillDetail_List[VAT Rate]</f>
        <v>0</v>
      </c>
      <c r="AQ14" s="327">
        <f>SUM(BillDetail_List[[#This Row],[Counsel''s Base Fees]:[VAT on Counsel''s SF]])</f>
        <v>0</v>
      </c>
      <c r="AR14" s="427"/>
      <c r="AS14" s="61"/>
      <c r="AT14" s="327">
        <f>SUM(BillDetail_List[[#This Row],[Other Disbs]:[VAT On Other Disbs]])</f>
        <v>0</v>
      </c>
      <c r="AU14" s="433"/>
      <c r="AV14" s="327">
        <f>BillDetail_List[Other Disbs]+BillDetail_List[Counsel''s Base Fees]+BillDetail_List[Base PC]</f>
        <v>331.5</v>
      </c>
      <c r="AW14" s="327">
        <f>BillDetail_List[VAT On Other Disbs]+BillDetail_List[VAT on Counsel''s SF]+BillDetail_List[VAT on Base Counsel Fees]+BillDetail_List[VAT on SF on Base PC]+BillDetail_List[VAT on Base PC]</f>
        <v>66.3</v>
      </c>
      <c r="AX14" s="327">
        <f>BillDetail_List[Base PC]+BillDetail_List[SF on Base PC]</f>
        <v>331.5</v>
      </c>
      <c r="AY14" s="327">
        <f>BillDetail_List[ATE Premium]+BillDetail_List[Other Disbs]+BillDetail_List[Counsel''s SF]+BillDetail_List[Counsel''s Base Fees]</f>
        <v>0</v>
      </c>
      <c r="AZ14" s="327">
        <f>SUM(BillDetail_List[[#This Row],[Total VAT]:[Total Disbs]])</f>
        <v>397.8</v>
      </c>
      <c r="BA14" s="320">
        <f>VLOOKUP(BillDetail_List[[#This Row],[Phase Code]],phasenos,4,FALSE)</f>
        <v>5</v>
      </c>
      <c r="BB14" s="374">
        <f>VLOOKUP(BillDetail_List[[#This Row],[Task Code]],tasknos,6,FALSE)</f>
        <v>15</v>
      </c>
    </row>
    <row r="15" spans="1:85" ht="31" x14ac:dyDescent="0.25">
      <c r="A15" s="56">
        <v>12</v>
      </c>
      <c r="B15" s="31"/>
      <c r="C15" s="288" t="s">
        <v>209</v>
      </c>
      <c r="D15" s="294" t="str">
        <f>VLOOKUP(BillDetail_List[Part ID],FundingList,2,FALSE)</f>
        <v>Costs of BP &amp; Partners - pre CFA - VAT at 20%</v>
      </c>
      <c r="E15" s="58">
        <v>41127</v>
      </c>
      <c r="F15" s="20" t="str">
        <f>VLOOKUP(BillDetail_List[Task Code],JCodeList,5,FALSE)</f>
        <v>Issue / Statements of Case</v>
      </c>
      <c r="G15" s="21" t="str">
        <f>VLOOKUP(BillDetail_List[Task Code],JCodeList,2,FALSE)</f>
        <v>Issue and Serve Proceedings and Preparation of Statement(s) of Case</v>
      </c>
      <c r="H15" s="22" t="str">
        <f>VLOOKUP(BillDetail_List[Activity Code],ActivityCodeList,2,FALSE)</f>
        <v>Research</v>
      </c>
      <c r="I15" s="22" t="str">
        <f>IF(ISBLANK(BillDetail_List[Expense Code]),"",VLOOKUP(BillDetail_List[Expense Code],ExpenseCodeList,2,FALSE))</f>
        <v/>
      </c>
      <c r="J15" s="31" t="s">
        <v>59</v>
      </c>
      <c r="K15" s="23" t="s">
        <v>167</v>
      </c>
      <c r="L15" s="59" t="s">
        <v>718</v>
      </c>
      <c r="M15" s="31" t="s">
        <v>682</v>
      </c>
      <c r="N15" s="31"/>
      <c r="O15" s="31"/>
      <c r="P15" s="57" t="s">
        <v>225</v>
      </c>
      <c r="Q15" s="22" t="str">
        <f>VLOOKUP(BillDetail_List[LTM],LTMList,3,FALSE)</f>
        <v>Solicitor (Grade C)</v>
      </c>
      <c r="R15" s="22" t="str">
        <f>VLOOKUP(BillDetail_List[LTM],LTMList,4,FALSE)</f>
        <v>C</v>
      </c>
      <c r="S15" s="25"/>
      <c r="T15" s="32"/>
      <c r="U15" s="60">
        <v>0.2</v>
      </c>
      <c r="V15" s="27">
        <f>IF(ISNA(VLOOKUP(BillDetail_List[LTM],LTM_List[],6,FALSE)) = TRUE,0,VLOOKUP(BillDetail_List[LTM],LTM_List[],6,FALSE))</f>
        <v>170</v>
      </c>
      <c r="W15" s="28">
        <f>VLOOKUP(BillDetail_List[Part ID],FundingList,8,FALSE)</f>
        <v>1</v>
      </c>
      <c r="X15" s="327">
        <f>BillDetail_List[Base PC]</f>
        <v>34</v>
      </c>
      <c r="Y15" s="327">
        <f>BillDetail_List[Counsel''s Base Fees]+BillDetail_List[Other Disbs]+BillDetail_List[ATE Premium]</f>
        <v>0</v>
      </c>
      <c r="Z15" s="29">
        <f>IF(CounselBaseFees=0,VLOOKUP(BillDetail_List[Part ID],FundingList,3,FALSE),VLOOKUP(BillDetail_List[LTM],LTMList,9,FALSE))</f>
        <v>0</v>
      </c>
      <c r="AA15" s="30">
        <f>VLOOKUP(BillDetail_List[Part ID],FundingList,4,FALSE)</f>
        <v>0.2</v>
      </c>
      <c r="AB15" s="327">
        <f>BillDetail_List[Total VAT]</f>
        <v>6.8000000000000007</v>
      </c>
      <c r="AC15" s="27" t="str">
        <f>VLOOKUP(BillDetail_List[Task Code],JCodeList,4,FALSE)</f>
        <v>JE00</v>
      </c>
      <c r="AD15" s="31" t="s">
        <v>70</v>
      </c>
      <c r="AE15" s="31" t="s">
        <v>82</v>
      </c>
      <c r="AF15" s="22">
        <f>VLOOKUP(BillDetail_List[Activity Code],ActivityCodeList,5,FALSE)</f>
        <v>11</v>
      </c>
      <c r="AG15" s="31"/>
      <c r="AH15" s="327">
        <f>IF(BillDetail_List[Entry_Alloc%]=0,(BillDetail_List[Time]*BillDetail_List[LTM Rate])*BillDetail_List[[#This Row],[Funding PerCent Allowed]],(BillDetail_List[Time]*BillDetail_List[LTM Rate])*BillDetail_List[[#This Row],[Funding PerCent Allowed]]*BillDetail_List[Entry_Alloc%])</f>
        <v>34</v>
      </c>
      <c r="AI15" s="327">
        <f>BillDetail_List[Base PC]*BillDetail_List[VAT Rate]</f>
        <v>6.8000000000000007</v>
      </c>
      <c r="AJ15" s="327">
        <f>BillDetail_List[Base PC]*BillDetail_List[SF%]</f>
        <v>0</v>
      </c>
      <c r="AK15" s="327">
        <f>BillDetail_List[SF on Base PC]*BillDetail_List[VAT Rate]</f>
        <v>0</v>
      </c>
      <c r="AL15" s="327">
        <f>SUM(BillDetail_List[[#This Row],[Base PC]:[VAT on SF on Base PC]])</f>
        <v>40.799999999999997</v>
      </c>
      <c r="AM15" s="61"/>
      <c r="AN15" s="327">
        <f>BillDetail_List[Counsel''s Base Fees]*BillDetail_List[VAT Rate]</f>
        <v>0</v>
      </c>
      <c r="AO15" s="327">
        <f>BillDetail_List[Counsel''s Base Fees]*BillDetail_List[SF%]</f>
        <v>0</v>
      </c>
      <c r="AP15" s="327">
        <f>BillDetail_List[Counsel''s SF]*BillDetail_List[VAT Rate]</f>
        <v>0</v>
      </c>
      <c r="AQ15" s="327">
        <f>SUM(BillDetail_List[[#This Row],[Counsel''s Base Fees]:[VAT on Counsel''s SF]])</f>
        <v>0</v>
      </c>
      <c r="AR15" s="61"/>
      <c r="AS15" s="61"/>
      <c r="AT15" s="327">
        <f>SUM(BillDetail_List[[#This Row],[Other Disbs]:[VAT On Other Disbs]])</f>
        <v>0</v>
      </c>
      <c r="AU15" s="432"/>
      <c r="AV15" s="327">
        <f>BillDetail_List[Other Disbs]+BillDetail_List[Counsel''s Base Fees]+BillDetail_List[Base PC]</f>
        <v>34</v>
      </c>
      <c r="AW15" s="327">
        <f>BillDetail_List[VAT On Other Disbs]+BillDetail_List[VAT on Counsel''s SF]+BillDetail_List[VAT on Base Counsel Fees]+BillDetail_List[VAT on SF on Base PC]+BillDetail_List[VAT on Base PC]</f>
        <v>6.8000000000000007</v>
      </c>
      <c r="AX15" s="327">
        <f>BillDetail_List[Base PC]+BillDetail_List[SF on Base PC]</f>
        <v>34</v>
      </c>
      <c r="AY15" s="327">
        <f>BillDetail_List[ATE Premium]+BillDetail_List[Other Disbs]+BillDetail_List[Counsel''s SF]+BillDetail_List[Counsel''s Base Fees]</f>
        <v>0</v>
      </c>
      <c r="AZ15" s="327">
        <f>SUM(BillDetail_List[[#This Row],[Total VAT]:[Total Disbs]])</f>
        <v>40.799999999999997</v>
      </c>
      <c r="BA15" s="320">
        <f>VLOOKUP(BillDetail_List[[#This Row],[Phase Code]],phasenos,4,FALSE)</f>
        <v>5</v>
      </c>
      <c r="BB15" s="374">
        <f>VLOOKUP(BillDetail_List[[#This Row],[Task Code]],tasknos,6,FALSE)</f>
        <v>15</v>
      </c>
    </row>
    <row r="16" spans="1:85" ht="31" x14ac:dyDescent="0.25">
      <c r="A16" s="56">
        <v>13</v>
      </c>
      <c r="B16" s="31"/>
      <c r="C16" s="288" t="s">
        <v>209</v>
      </c>
      <c r="D16" s="294" t="str">
        <f>VLOOKUP(BillDetail_List[Part ID],FundingList,2,FALSE)</f>
        <v>Costs of BP &amp; Partners - pre CFA - VAT at 20%</v>
      </c>
      <c r="E16" s="58">
        <v>41128</v>
      </c>
      <c r="F16" s="20" t="str">
        <f>VLOOKUP(BillDetail_List[Task Code],JCodeList,5,FALSE)</f>
        <v>Issue / Statements of Case</v>
      </c>
      <c r="G16" s="21" t="str">
        <f>VLOOKUP(BillDetail_List[Task Code],JCodeList,2,FALSE)</f>
        <v>Issue and Serve Proceedings and Preparation of Statement(s) of Case</v>
      </c>
      <c r="H16" s="22" t="str">
        <f>VLOOKUP(BillDetail_List[Activity Code],ActivityCodeList,2,FALSE)</f>
        <v>Draft/Revise</v>
      </c>
      <c r="I16" s="22" t="str">
        <f>IF(ISBLANK(BillDetail_List[Expense Code]),"",VLOOKUP(BillDetail_List[Expense Code],ExpenseCodeList,2,FALSE))</f>
        <v/>
      </c>
      <c r="J16" s="31" t="s">
        <v>59</v>
      </c>
      <c r="K16" s="23" t="s">
        <v>167</v>
      </c>
      <c r="L16" s="59" t="s">
        <v>718</v>
      </c>
      <c r="M16" s="31" t="s">
        <v>682</v>
      </c>
      <c r="N16" s="31"/>
      <c r="O16" s="31"/>
      <c r="P16" s="57" t="s">
        <v>225</v>
      </c>
      <c r="Q16" s="22" t="str">
        <f>VLOOKUP(BillDetail_List[LTM],LTMList,3,FALSE)</f>
        <v>Solicitor (Grade C)</v>
      </c>
      <c r="R16" s="22" t="str">
        <f>VLOOKUP(BillDetail_List[LTM],LTMList,4,FALSE)</f>
        <v>C</v>
      </c>
      <c r="S16" s="25"/>
      <c r="T16" s="32"/>
      <c r="U16" s="60">
        <v>4</v>
      </c>
      <c r="V16" s="27">
        <f>IF(ISNA(VLOOKUP(BillDetail_List[LTM],LTM_List[],6,FALSE)) = TRUE,0,VLOOKUP(BillDetail_List[LTM],LTM_List[],6,FALSE))</f>
        <v>170</v>
      </c>
      <c r="W16" s="28">
        <f>VLOOKUP(BillDetail_List[Part ID],FundingList,8,FALSE)</f>
        <v>1</v>
      </c>
      <c r="X16" s="327">
        <f>BillDetail_List[Base PC]</f>
        <v>680</v>
      </c>
      <c r="Y16" s="327">
        <f>BillDetail_List[Counsel''s Base Fees]+BillDetail_List[Other Disbs]+BillDetail_List[ATE Premium]</f>
        <v>0</v>
      </c>
      <c r="Z16" s="29">
        <f>IF(CounselBaseFees=0,VLOOKUP(BillDetail_List[Part ID],FundingList,3,FALSE),VLOOKUP(BillDetail_List[LTM],LTMList,9,FALSE))</f>
        <v>0</v>
      </c>
      <c r="AA16" s="30">
        <f>VLOOKUP(BillDetail_List[Part ID],FundingList,4,FALSE)</f>
        <v>0.2</v>
      </c>
      <c r="AB16" s="327">
        <f>BillDetail_List[Total VAT]</f>
        <v>136</v>
      </c>
      <c r="AC16" s="27" t="str">
        <f>VLOOKUP(BillDetail_List[Task Code],JCodeList,4,FALSE)</f>
        <v>JE00</v>
      </c>
      <c r="AD16" s="31" t="s">
        <v>70</v>
      </c>
      <c r="AE16" s="31" t="s">
        <v>68</v>
      </c>
      <c r="AF16" s="22">
        <f>VLOOKUP(BillDetail_List[Activity Code],ActivityCodeList,5,FALSE)</f>
        <v>12</v>
      </c>
      <c r="AG16" s="31"/>
      <c r="AH16" s="327">
        <f>IF(BillDetail_List[Entry_Alloc%]=0,(BillDetail_List[Time]*BillDetail_List[LTM Rate])*BillDetail_List[[#This Row],[Funding PerCent Allowed]],(BillDetail_List[Time]*BillDetail_List[LTM Rate])*BillDetail_List[[#This Row],[Funding PerCent Allowed]]*BillDetail_List[Entry_Alloc%])</f>
        <v>680</v>
      </c>
      <c r="AI16" s="327">
        <f>BillDetail_List[Base PC]*BillDetail_List[VAT Rate]</f>
        <v>136</v>
      </c>
      <c r="AJ16" s="327">
        <f>BillDetail_List[Base PC]*BillDetail_List[SF%]</f>
        <v>0</v>
      </c>
      <c r="AK16" s="327">
        <f>BillDetail_List[SF on Base PC]*BillDetail_List[VAT Rate]</f>
        <v>0</v>
      </c>
      <c r="AL16" s="327">
        <f>SUM(BillDetail_List[[#This Row],[Base PC]:[VAT on SF on Base PC]])</f>
        <v>816</v>
      </c>
      <c r="AM16" s="61"/>
      <c r="AN16" s="327">
        <f>BillDetail_List[Counsel''s Base Fees]*BillDetail_List[VAT Rate]</f>
        <v>0</v>
      </c>
      <c r="AO16" s="327">
        <f>BillDetail_List[Counsel''s Base Fees]*BillDetail_List[SF%]</f>
        <v>0</v>
      </c>
      <c r="AP16" s="327">
        <f>BillDetail_List[Counsel''s SF]*BillDetail_List[VAT Rate]</f>
        <v>0</v>
      </c>
      <c r="AQ16" s="327">
        <f>SUM(BillDetail_List[[#This Row],[Counsel''s Base Fees]:[VAT on Counsel''s SF]])</f>
        <v>0</v>
      </c>
      <c r="AR16" s="61"/>
      <c r="AS16" s="61"/>
      <c r="AT16" s="327">
        <f>SUM(BillDetail_List[[#This Row],[Other Disbs]:[VAT On Other Disbs]])</f>
        <v>0</v>
      </c>
      <c r="AU16" s="432"/>
      <c r="AV16" s="327">
        <f>BillDetail_List[Other Disbs]+BillDetail_List[Counsel''s Base Fees]+BillDetail_List[Base PC]</f>
        <v>680</v>
      </c>
      <c r="AW16" s="327">
        <f>BillDetail_List[VAT On Other Disbs]+BillDetail_List[VAT on Counsel''s SF]+BillDetail_List[VAT on Base Counsel Fees]+BillDetail_List[VAT on SF on Base PC]+BillDetail_List[VAT on Base PC]</f>
        <v>136</v>
      </c>
      <c r="AX16" s="327">
        <f>BillDetail_List[Base PC]+BillDetail_List[SF on Base PC]</f>
        <v>680</v>
      </c>
      <c r="AY16" s="327">
        <f>BillDetail_List[ATE Premium]+BillDetail_List[Other Disbs]+BillDetail_List[Counsel''s SF]+BillDetail_List[Counsel''s Base Fees]</f>
        <v>0</v>
      </c>
      <c r="AZ16" s="327">
        <f>SUM(BillDetail_List[[#This Row],[Total VAT]:[Total Disbs]])</f>
        <v>816</v>
      </c>
      <c r="BA16" s="320">
        <f>VLOOKUP(BillDetail_List[[#This Row],[Phase Code]],phasenos,4,FALSE)</f>
        <v>5</v>
      </c>
      <c r="BB16" s="374">
        <f>VLOOKUP(BillDetail_List[[#This Row],[Task Code]],tasknos,6,FALSE)</f>
        <v>15</v>
      </c>
    </row>
    <row r="17" spans="1:54" ht="31" x14ac:dyDescent="0.25">
      <c r="A17" s="56">
        <v>14</v>
      </c>
      <c r="B17" s="31"/>
      <c r="C17" s="288" t="s">
        <v>206</v>
      </c>
      <c r="D17" s="294" t="str">
        <f>VLOOKUP(BillDetail_List[Part ID],FundingList,2,FALSE)</f>
        <v>Costs of BP &amp; Partners - Funded under CFA dated 8/8/12 - VAT at 20%</v>
      </c>
      <c r="E17" s="58">
        <v>41129</v>
      </c>
      <c r="F17" s="20" t="str">
        <f>VLOOKUP(BillDetail_List[Task Code],JCodeList,5,FALSE)</f>
        <v>Issue / Statements of Case</v>
      </c>
      <c r="G17" s="21" t="str">
        <f>VLOOKUP(BillDetail_List[Task Code],JCodeList,2,FALSE)</f>
        <v>Issue and Serve Proceedings and Preparation of Statement(s) of Case</v>
      </c>
      <c r="H17" s="22" t="str">
        <f>VLOOKUP(BillDetail_List[Activity Code],ActivityCodeList,2,FALSE)</f>
        <v>Review/Analyze</v>
      </c>
      <c r="I17" s="22" t="str">
        <f>IF(ISBLANK(BillDetail_List[Expense Code]),"",VLOOKUP(BillDetail_List[Expense Code],ExpenseCodeList,2,FALSE))</f>
        <v/>
      </c>
      <c r="J17" s="31" t="s">
        <v>59</v>
      </c>
      <c r="K17" s="23" t="s">
        <v>167</v>
      </c>
      <c r="L17" s="59" t="s">
        <v>718</v>
      </c>
      <c r="M17" s="31" t="s">
        <v>682</v>
      </c>
      <c r="N17" s="31"/>
      <c r="O17" s="31"/>
      <c r="P17" s="57" t="s">
        <v>226</v>
      </c>
      <c r="Q17" s="22" t="str">
        <f>VLOOKUP(BillDetail_List[LTM],LTMList,3,FALSE)</f>
        <v>Trainee Solicitor</v>
      </c>
      <c r="R17" s="22" t="str">
        <f>VLOOKUP(BillDetail_List[LTM],LTMList,4,FALSE)</f>
        <v>D</v>
      </c>
      <c r="S17" s="25"/>
      <c r="T17" s="32"/>
      <c r="U17" s="60">
        <v>6</v>
      </c>
      <c r="V17" s="27">
        <f>IF(ISNA(VLOOKUP(BillDetail_List[LTM],LTM_List[],6,FALSE)) = TRUE,0,VLOOKUP(BillDetail_List[LTM],LTM_List[],6,FALSE))</f>
        <v>110.5</v>
      </c>
      <c r="W17" s="28">
        <f>VLOOKUP(BillDetail_List[Part ID],FundingList,8,FALSE)</f>
        <v>1</v>
      </c>
      <c r="X17" s="327">
        <f>BillDetail_List[Base PC]</f>
        <v>663</v>
      </c>
      <c r="Y17" s="327">
        <f>BillDetail_List[Counsel''s Base Fees]+BillDetail_List[Other Disbs]+BillDetail_List[ATE Premium]</f>
        <v>0</v>
      </c>
      <c r="Z17" s="29">
        <f>IF(CounselBaseFees=0,VLOOKUP(BillDetail_List[Part ID],FundingList,3,FALSE),VLOOKUP(BillDetail_List[LTM],LTMList,9,FALSE))</f>
        <v>0.54</v>
      </c>
      <c r="AA17" s="30">
        <f>VLOOKUP(BillDetail_List[Part ID],FundingList,4,FALSE)</f>
        <v>0.2</v>
      </c>
      <c r="AB17" s="327">
        <f>BillDetail_List[Total VAT]</f>
        <v>204.20400000000001</v>
      </c>
      <c r="AC17" s="27" t="str">
        <f>VLOOKUP(BillDetail_List[Task Code],JCodeList,4,FALSE)</f>
        <v>JE00</v>
      </c>
      <c r="AD17" s="31" t="s">
        <v>70</v>
      </c>
      <c r="AE17" s="31" t="s">
        <v>88</v>
      </c>
      <c r="AF17" s="22">
        <f>VLOOKUP(BillDetail_List[Activity Code],ActivityCodeList,5,FALSE)</f>
        <v>13</v>
      </c>
      <c r="AG17" s="31"/>
      <c r="AH17" s="327">
        <f>IF(BillDetail_List[Entry_Alloc%]=0,(BillDetail_List[Time]*BillDetail_List[LTM Rate])*BillDetail_List[[#This Row],[Funding PerCent Allowed]],(BillDetail_List[Time]*BillDetail_List[LTM Rate])*BillDetail_List[[#This Row],[Funding PerCent Allowed]]*BillDetail_List[Entry_Alloc%])</f>
        <v>663</v>
      </c>
      <c r="AI17" s="327">
        <f>BillDetail_List[Base PC]*BillDetail_List[VAT Rate]</f>
        <v>132.6</v>
      </c>
      <c r="AJ17" s="327">
        <f>BillDetail_List[Base PC]*BillDetail_List[SF%]</f>
        <v>358.02000000000004</v>
      </c>
      <c r="AK17" s="327">
        <f>BillDetail_List[SF on Base PC]*BillDetail_List[VAT Rate]</f>
        <v>71.604000000000013</v>
      </c>
      <c r="AL17" s="327">
        <f>SUM(BillDetail_List[[#This Row],[Base PC]:[VAT on SF on Base PC]])</f>
        <v>1225.2240000000002</v>
      </c>
      <c r="AM17" s="61"/>
      <c r="AN17" s="327">
        <f>BillDetail_List[Counsel''s Base Fees]*BillDetail_List[VAT Rate]</f>
        <v>0</v>
      </c>
      <c r="AO17" s="327">
        <f>BillDetail_List[Counsel''s Base Fees]*BillDetail_List[SF%]</f>
        <v>0</v>
      </c>
      <c r="AP17" s="327">
        <f>BillDetail_List[Counsel''s SF]*BillDetail_List[VAT Rate]</f>
        <v>0</v>
      </c>
      <c r="AQ17" s="327">
        <f>SUM(BillDetail_List[[#This Row],[Counsel''s Base Fees]:[VAT on Counsel''s SF]])</f>
        <v>0</v>
      </c>
      <c r="AR17" s="61"/>
      <c r="AS17" s="61"/>
      <c r="AT17" s="327">
        <f>SUM(BillDetail_List[[#This Row],[Other Disbs]:[VAT On Other Disbs]])</f>
        <v>0</v>
      </c>
      <c r="AU17" s="432"/>
      <c r="AV17" s="327">
        <f>BillDetail_List[Other Disbs]+BillDetail_List[Counsel''s Base Fees]+BillDetail_List[Base PC]</f>
        <v>663</v>
      </c>
      <c r="AW17" s="327">
        <f>BillDetail_List[VAT On Other Disbs]+BillDetail_List[VAT on Counsel''s SF]+BillDetail_List[VAT on Base Counsel Fees]+BillDetail_List[VAT on SF on Base PC]+BillDetail_List[VAT on Base PC]</f>
        <v>204.20400000000001</v>
      </c>
      <c r="AX17" s="327">
        <f>BillDetail_List[Base PC]+BillDetail_List[SF on Base PC]</f>
        <v>1021.02</v>
      </c>
      <c r="AY17" s="327">
        <f>BillDetail_List[ATE Premium]+BillDetail_List[Other Disbs]+BillDetail_List[Counsel''s SF]+BillDetail_List[Counsel''s Base Fees]</f>
        <v>0</v>
      </c>
      <c r="AZ17" s="327">
        <f>SUM(BillDetail_List[[#This Row],[Total VAT]:[Total Disbs]])</f>
        <v>1225.2239999999999</v>
      </c>
      <c r="BA17" s="320">
        <f>VLOOKUP(BillDetail_List[[#This Row],[Phase Code]],phasenos,4,FALSE)</f>
        <v>5</v>
      </c>
      <c r="BB17" s="374">
        <f>VLOOKUP(BillDetail_List[[#This Row],[Task Code]],tasknos,6,FALSE)</f>
        <v>15</v>
      </c>
    </row>
    <row r="18" spans="1:54" ht="31" x14ac:dyDescent="0.25">
      <c r="A18" s="56">
        <v>15</v>
      </c>
      <c r="B18" s="31"/>
      <c r="C18" s="288" t="s">
        <v>206</v>
      </c>
      <c r="D18" s="294" t="str">
        <f>VLOOKUP(BillDetail_List[Part ID],FundingList,2,FALSE)</f>
        <v>Costs of BP &amp; Partners - Funded under CFA dated 8/8/12 - VAT at 20%</v>
      </c>
      <c r="E18" s="58">
        <v>41130</v>
      </c>
      <c r="F18" s="20" t="str">
        <f>VLOOKUP(BillDetail_List[Task Code],JCodeList,5,FALSE)</f>
        <v>Issue / Statements of Case</v>
      </c>
      <c r="G18" s="21" t="str">
        <f>VLOOKUP(BillDetail_List[Task Code],JCodeList,2,FALSE)</f>
        <v>Issue and Serve Proceedings and Preparation of Statement(s) of Case</v>
      </c>
      <c r="H18" s="22" t="e">
        <f>VLOOKUP(BillDetail_List[Activity Code],ActivityCodeList,2,FALSE)</f>
        <v>#N/A</v>
      </c>
      <c r="I18" s="22" t="str">
        <f>IF(ISBLANK(BillDetail_List[Expense Code]),"",VLOOKUP(BillDetail_List[Expense Code],ExpenseCodeList,2,FALSE))</f>
        <v>Court and Governmental Agency Fees</v>
      </c>
      <c r="J18" s="31" t="s">
        <v>59</v>
      </c>
      <c r="K18" s="23" t="s">
        <v>167</v>
      </c>
      <c r="L18" s="59" t="s">
        <v>718</v>
      </c>
      <c r="M18" s="31" t="s">
        <v>682</v>
      </c>
      <c r="N18" s="31"/>
      <c r="O18" s="31"/>
      <c r="P18" s="57"/>
      <c r="Q18" s="22" t="e">
        <f>VLOOKUP(BillDetail_List[LTM],LTMList,3,FALSE)</f>
        <v>#N/A</v>
      </c>
      <c r="R18" s="22" t="e">
        <f>VLOOKUP(BillDetail_List[LTM],LTMList,4,FALSE)</f>
        <v>#N/A</v>
      </c>
      <c r="S18" s="25"/>
      <c r="T18" s="32"/>
      <c r="U18" s="60"/>
      <c r="V18" s="27">
        <f>IF(ISNA(VLOOKUP(BillDetail_List[LTM],LTM_List[],6,FALSE)) = TRUE,0,VLOOKUP(BillDetail_List[LTM],LTM_List[],6,FALSE))</f>
        <v>0</v>
      </c>
      <c r="W18" s="28">
        <f>VLOOKUP(BillDetail_List[Part ID],FundingList,8,FALSE)</f>
        <v>1</v>
      </c>
      <c r="X18" s="327">
        <f>BillDetail_List[Base PC]</f>
        <v>0</v>
      </c>
      <c r="Y18" s="327">
        <f>BillDetail_List[Counsel''s Base Fees]+BillDetail_List[Other Disbs]+BillDetail_List[ATE Premium]</f>
        <v>500</v>
      </c>
      <c r="Z18" s="29">
        <f>IF(CounselBaseFees=0,VLOOKUP(BillDetail_List[Part ID],FundingList,3,FALSE),VLOOKUP(BillDetail_List[LTM],LTMList,9,FALSE))</f>
        <v>0.54</v>
      </c>
      <c r="AA18" s="30">
        <f>VLOOKUP(BillDetail_List[Part ID],FundingList,4,FALSE)</f>
        <v>0.2</v>
      </c>
      <c r="AB18" s="327">
        <f>BillDetail_List[Total VAT]</f>
        <v>0</v>
      </c>
      <c r="AC18" s="27" t="str">
        <f>VLOOKUP(BillDetail_List[Task Code],JCodeList,4,FALSE)</f>
        <v>JE00</v>
      </c>
      <c r="AD18" s="31" t="s">
        <v>70</v>
      </c>
      <c r="AE18" s="31"/>
      <c r="AF18" s="22" t="e">
        <f>VLOOKUP(BillDetail_List[Activity Code],ActivityCodeList,5,FALSE)</f>
        <v>#N/A</v>
      </c>
      <c r="AG18" s="31" t="s">
        <v>721</v>
      </c>
      <c r="AH18" s="327">
        <f>IF(BillDetail_List[Entry_Alloc%]=0,(BillDetail_List[Time]*BillDetail_List[LTM Rate])*BillDetail_List[[#This Row],[Funding PerCent Allowed]],(BillDetail_List[Time]*BillDetail_List[LTM Rate])*BillDetail_List[[#This Row],[Funding PerCent Allowed]]*BillDetail_List[Entry_Alloc%])</f>
        <v>0</v>
      </c>
      <c r="AI18" s="327">
        <f>BillDetail_List[Base PC]*BillDetail_List[VAT Rate]</f>
        <v>0</v>
      </c>
      <c r="AJ18" s="327">
        <f>BillDetail_List[Base PC]*BillDetail_List[SF%]</f>
        <v>0</v>
      </c>
      <c r="AK18" s="327">
        <f>BillDetail_List[SF on Base PC]*BillDetail_List[VAT Rate]</f>
        <v>0</v>
      </c>
      <c r="AL18" s="327">
        <f>SUM(BillDetail_List[[#This Row],[Base PC]:[VAT on SF on Base PC]])</f>
        <v>0</v>
      </c>
      <c r="AM18" s="61"/>
      <c r="AN18" s="327">
        <f>BillDetail_List[Counsel''s Base Fees]*BillDetail_List[VAT Rate]</f>
        <v>0</v>
      </c>
      <c r="AO18" s="327">
        <f>BillDetail_List[Counsel''s Base Fees]*BillDetail_List[SF%]</f>
        <v>0</v>
      </c>
      <c r="AP18" s="327">
        <f>BillDetail_List[Counsel''s SF]*BillDetail_List[VAT Rate]</f>
        <v>0</v>
      </c>
      <c r="AQ18" s="327">
        <f>SUM(BillDetail_List[[#This Row],[Counsel''s Base Fees]:[VAT on Counsel''s SF]])</f>
        <v>0</v>
      </c>
      <c r="AR18" s="61">
        <v>500</v>
      </c>
      <c r="AS18" s="61"/>
      <c r="AT18" s="327">
        <f>SUM(BillDetail_List[[#This Row],[Other Disbs]:[VAT On Other Disbs]])</f>
        <v>500</v>
      </c>
      <c r="AU18" s="432"/>
      <c r="AV18" s="327">
        <f>BillDetail_List[Other Disbs]+BillDetail_List[Counsel''s Base Fees]+BillDetail_List[Base PC]</f>
        <v>500</v>
      </c>
      <c r="AW18" s="327">
        <f>BillDetail_List[VAT On Other Disbs]+BillDetail_List[VAT on Counsel''s SF]+BillDetail_List[VAT on Base Counsel Fees]+BillDetail_List[VAT on SF on Base PC]+BillDetail_List[VAT on Base PC]</f>
        <v>0</v>
      </c>
      <c r="AX18" s="327">
        <f>BillDetail_List[Base PC]+BillDetail_List[SF on Base PC]</f>
        <v>0</v>
      </c>
      <c r="AY18" s="327">
        <f>BillDetail_List[ATE Premium]+BillDetail_List[Other Disbs]+BillDetail_List[Counsel''s SF]+BillDetail_List[Counsel''s Base Fees]</f>
        <v>500</v>
      </c>
      <c r="AZ18" s="327">
        <f>SUM(BillDetail_List[[#This Row],[Total VAT]:[Total Disbs]])</f>
        <v>500</v>
      </c>
      <c r="BA18" s="320">
        <f>VLOOKUP(BillDetail_List[[#This Row],[Phase Code]],phasenos,4,FALSE)</f>
        <v>5</v>
      </c>
      <c r="BB18" s="374">
        <f>VLOOKUP(BillDetail_List[[#This Row],[Task Code]],tasknos,6,FALSE)</f>
        <v>15</v>
      </c>
    </row>
    <row r="19" spans="1:54" ht="31" x14ac:dyDescent="0.25">
      <c r="A19" s="56">
        <v>16</v>
      </c>
      <c r="B19" s="31"/>
      <c r="C19" s="288" t="s">
        <v>224</v>
      </c>
      <c r="D19" s="295" t="str">
        <f>VLOOKUP(BillDetail_List[Part ID],FundingList,2,FALSE)</f>
        <v>Costs of CA &amp; Associates - Pre CFA - VAT at 20%</v>
      </c>
      <c r="E19" s="58">
        <v>41135</v>
      </c>
      <c r="F19" s="46" t="str">
        <f>VLOOKUP(BillDetail_List[Task Code],JCodeList,5,FALSE)</f>
        <v>Disclosure</v>
      </c>
      <c r="G19" s="47" t="str">
        <f>VLOOKUP(BillDetail_List[Task Code],JCodeList,2,FALSE)</f>
        <v>Preparation of the disclosure report and the disclosure proposal</v>
      </c>
      <c r="H19" s="43" t="str">
        <f>VLOOKUP(BillDetail_List[Activity Code],ActivityCodeList,2,FALSE)</f>
        <v>Communicate (with client)</v>
      </c>
      <c r="I19" s="43" t="str">
        <f>IF(ISBLANK(BillDetail_List[Expense Code]),"",VLOOKUP(BillDetail_List[Expense Code],ExpenseCodeList,2,FALSE))</f>
        <v/>
      </c>
      <c r="J19" s="31" t="s">
        <v>58</v>
      </c>
      <c r="K19" s="23" t="s">
        <v>227</v>
      </c>
      <c r="L19" s="59" t="s">
        <v>718</v>
      </c>
      <c r="M19" s="31" t="s">
        <v>682</v>
      </c>
      <c r="N19" s="31"/>
      <c r="O19" s="31"/>
      <c r="P19" s="57" t="s">
        <v>23</v>
      </c>
      <c r="Q19" s="22" t="str">
        <f>VLOOKUP(BillDetail_List[LTM],LTMList,3,FALSE)</f>
        <v>Partner (Grade A)</v>
      </c>
      <c r="R19" s="43" t="str">
        <f>VLOOKUP(BillDetail_List[LTM],LTMList,4,FALSE)</f>
        <v>A</v>
      </c>
      <c r="S19" s="57"/>
      <c r="T19" s="63"/>
      <c r="U19" s="60">
        <v>4</v>
      </c>
      <c r="V19" s="44">
        <f>IF(ISNA(VLOOKUP(BillDetail_List[LTM],LTM_List[],6,FALSE)) = TRUE,0,VLOOKUP(BillDetail_List[LTM],LTM_List[],6,FALSE))</f>
        <v>318.75</v>
      </c>
      <c r="W19" s="28">
        <f>VLOOKUP(BillDetail_List[Part ID],FundingList,8,FALSE)</f>
        <v>0.60694957260634264</v>
      </c>
      <c r="X19" s="328">
        <f>BillDetail_List[Base PC]</f>
        <v>773.86070507308682</v>
      </c>
      <c r="Y19" s="328">
        <f>BillDetail_List[Counsel''s Base Fees]+BillDetail_List[Other Disbs]+BillDetail_List[ATE Premium]</f>
        <v>0</v>
      </c>
      <c r="Z19" s="28">
        <f>IF(CounselBaseFees=0,VLOOKUP(BillDetail_List[Part ID],FundingList,3,FALSE),VLOOKUP(BillDetail_List[LTM],LTMList,9,FALSE))</f>
        <v>0</v>
      </c>
      <c r="AA19" s="45">
        <f>VLOOKUP(BillDetail_List[Part ID],FundingList,4,FALSE)</f>
        <v>0.2</v>
      </c>
      <c r="AB19" s="328">
        <f>BillDetail_List[Total VAT]</f>
        <v>154.77214101461738</v>
      </c>
      <c r="AC19" s="44" t="str">
        <f>VLOOKUP(BillDetail_List[Task Code],JCodeList,4,FALSE)</f>
        <v>JF00</v>
      </c>
      <c r="AD19" s="31" t="s">
        <v>71</v>
      </c>
      <c r="AE19" s="31" t="s">
        <v>64</v>
      </c>
      <c r="AF19" s="43">
        <f>VLOOKUP(BillDetail_List[Activity Code],ActivityCodeList,5,FALSE)</f>
        <v>3</v>
      </c>
      <c r="AG19" s="31"/>
      <c r="AH19" s="328">
        <f>IF(BillDetail_List[Entry_Alloc%]=0,(BillDetail_List[Time]*BillDetail_List[LTM Rate])*BillDetail_List[[#This Row],[Funding PerCent Allowed]],(BillDetail_List[Time]*BillDetail_List[LTM Rate])*BillDetail_List[[#This Row],[Funding PerCent Allowed]]*BillDetail_List[Entry_Alloc%])</f>
        <v>773.86070507308682</v>
      </c>
      <c r="AI19" s="328">
        <f>BillDetail_List[Base PC]*BillDetail_List[VAT Rate]</f>
        <v>154.77214101461738</v>
      </c>
      <c r="AJ19" s="328">
        <f>BillDetail_List[Base PC]*BillDetail_List[SF%]</f>
        <v>0</v>
      </c>
      <c r="AK19" s="328">
        <f>BillDetail_List[SF on Base PC]*BillDetail_List[VAT Rate]</f>
        <v>0</v>
      </c>
      <c r="AL19" s="328">
        <f>SUM(BillDetail_List[[#This Row],[Base PC]:[VAT on SF on Base PC]])</f>
        <v>928.63284608770414</v>
      </c>
      <c r="AM19" s="61"/>
      <c r="AN19" s="328">
        <f>BillDetail_List[Counsel''s Base Fees]*BillDetail_List[VAT Rate]</f>
        <v>0</v>
      </c>
      <c r="AO19" s="328">
        <f>BillDetail_List[Counsel''s Base Fees]*BillDetail_List[SF%]</f>
        <v>0</v>
      </c>
      <c r="AP19" s="328">
        <f>BillDetail_List[Counsel''s SF]*BillDetail_List[VAT Rate]</f>
        <v>0</v>
      </c>
      <c r="AQ19" s="328">
        <f>SUM(BillDetail_List[[#This Row],[Counsel''s Base Fees]:[VAT on Counsel''s SF]])</f>
        <v>0</v>
      </c>
      <c r="AR19" s="61"/>
      <c r="AS19" s="61"/>
      <c r="AT19" s="328">
        <f>SUM(BillDetail_List[[#This Row],[Other Disbs]:[VAT On Other Disbs]])</f>
        <v>0</v>
      </c>
      <c r="AU19" s="61"/>
      <c r="AV19" s="327">
        <f>BillDetail_List[Other Disbs]+BillDetail_List[Counsel''s Base Fees]+BillDetail_List[Base PC]</f>
        <v>773.86070507308682</v>
      </c>
      <c r="AW19" s="328">
        <f>BillDetail_List[VAT On Other Disbs]+BillDetail_List[VAT on Counsel''s SF]+BillDetail_List[VAT on Base Counsel Fees]+BillDetail_List[VAT on SF on Base PC]+BillDetail_List[VAT on Base PC]</f>
        <v>154.77214101461738</v>
      </c>
      <c r="AX19" s="328">
        <f>BillDetail_List[Base PC]+BillDetail_List[SF on Base PC]</f>
        <v>773.86070507308682</v>
      </c>
      <c r="AY19" s="328">
        <f>BillDetail_List[ATE Premium]+BillDetail_List[Other Disbs]+BillDetail_List[Counsel''s SF]+BillDetail_List[Counsel''s Base Fees]</f>
        <v>0</v>
      </c>
      <c r="AZ19" s="328">
        <f>SUM(BillDetail_List[[#This Row],[Total VAT]:[Total Disbs]])</f>
        <v>928.63284608770414</v>
      </c>
      <c r="BA19" s="320">
        <f>VLOOKUP(BillDetail_List[[#This Row],[Phase Code]],phasenos,4,FALSE)</f>
        <v>6</v>
      </c>
      <c r="BB19" s="374">
        <f>VLOOKUP(BillDetail_List[[#This Row],[Task Code]],tasknos,6,FALSE)</f>
        <v>20</v>
      </c>
    </row>
    <row r="20" spans="1:54" ht="31" x14ac:dyDescent="0.25">
      <c r="A20" s="56">
        <v>17</v>
      </c>
      <c r="B20" s="31"/>
      <c r="C20" s="288" t="s">
        <v>224</v>
      </c>
      <c r="D20" s="295" t="str">
        <f>VLOOKUP(BillDetail_List[Part ID],FundingList,2,FALSE)</f>
        <v>Costs of CA &amp; Associates - Pre CFA - VAT at 20%</v>
      </c>
      <c r="E20" s="58">
        <v>41136</v>
      </c>
      <c r="F20" s="46" t="str">
        <f>VLOOKUP(BillDetail_List[Task Code],JCodeList,5,FALSE)</f>
        <v>Disclosure</v>
      </c>
      <c r="G20" s="47" t="str">
        <f>VLOOKUP(BillDetail_List[Task Code],JCodeList,2,FALSE)</f>
        <v>Preparation of the disclosure report and the disclosure proposal</v>
      </c>
      <c r="H20" s="43" t="str">
        <f>VLOOKUP(BillDetail_List[Activity Code],ActivityCodeList,2,FALSE)</f>
        <v>Communicate (Other Party(s)/other outside lawyers)</v>
      </c>
      <c r="I20" s="43" t="str">
        <f>IF(ISBLANK(BillDetail_List[Expense Code]),"",VLOOKUP(BillDetail_List[Expense Code],ExpenseCodeList,2,FALSE))</f>
        <v/>
      </c>
      <c r="J20" s="31" t="s">
        <v>58</v>
      </c>
      <c r="K20" s="23" t="s">
        <v>227</v>
      </c>
      <c r="L20" s="59" t="s">
        <v>718</v>
      </c>
      <c r="M20" s="31" t="s">
        <v>682</v>
      </c>
      <c r="N20" s="31"/>
      <c r="O20" s="31"/>
      <c r="P20" s="57" t="s">
        <v>23</v>
      </c>
      <c r="Q20" s="22" t="str">
        <f>VLOOKUP(BillDetail_List[LTM],LTMList,3,FALSE)</f>
        <v>Partner (Grade A)</v>
      </c>
      <c r="R20" s="43" t="str">
        <f>VLOOKUP(BillDetail_List[LTM],LTMList,4,FALSE)</f>
        <v>A</v>
      </c>
      <c r="S20" s="57"/>
      <c r="T20" s="63"/>
      <c r="U20" s="60">
        <v>7</v>
      </c>
      <c r="V20" s="44">
        <f>IF(ISNA(VLOOKUP(BillDetail_List[LTM],LTM_List[],6,FALSE)) = TRUE,0,VLOOKUP(BillDetail_List[LTM],LTM_List[],6,FALSE))</f>
        <v>318.75</v>
      </c>
      <c r="W20" s="28">
        <f>VLOOKUP(BillDetail_List[Part ID],FundingList,8,FALSE)</f>
        <v>0.60694957260634264</v>
      </c>
      <c r="X20" s="328">
        <f>BillDetail_List[Base PC]</f>
        <v>1354.2562338779021</v>
      </c>
      <c r="Y20" s="328">
        <f>BillDetail_List[Counsel''s Base Fees]+BillDetail_List[Other Disbs]+BillDetail_List[ATE Premium]</f>
        <v>0</v>
      </c>
      <c r="Z20" s="28">
        <f>IF(CounselBaseFees=0,VLOOKUP(BillDetail_List[Part ID],FundingList,3,FALSE),VLOOKUP(BillDetail_List[LTM],LTMList,9,FALSE))</f>
        <v>0</v>
      </c>
      <c r="AA20" s="45">
        <f>VLOOKUP(BillDetail_List[Part ID],FundingList,4,FALSE)</f>
        <v>0.2</v>
      </c>
      <c r="AB20" s="328">
        <f>BillDetail_List[Total VAT]</f>
        <v>270.85124677558042</v>
      </c>
      <c r="AC20" s="44" t="str">
        <f>VLOOKUP(BillDetail_List[Task Code],JCodeList,4,FALSE)</f>
        <v>JF00</v>
      </c>
      <c r="AD20" s="31" t="s">
        <v>71</v>
      </c>
      <c r="AE20" s="31" t="s">
        <v>95</v>
      </c>
      <c r="AF20" s="43">
        <f>VLOOKUP(BillDetail_List[Activity Code],ActivityCodeList,5,FALSE)</f>
        <v>6</v>
      </c>
      <c r="AG20" s="31"/>
      <c r="AH20" s="328">
        <f>IF(BillDetail_List[Entry_Alloc%]=0,(BillDetail_List[Time]*BillDetail_List[LTM Rate])*BillDetail_List[[#This Row],[Funding PerCent Allowed]],(BillDetail_List[Time]*BillDetail_List[LTM Rate])*BillDetail_List[[#This Row],[Funding PerCent Allowed]]*BillDetail_List[Entry_Alloc%])</f>
        <v>1354.2562338779021</v>
      </c>
      <c r="AI20" s="328">
        <f>BillDetail_List[Base PC]*BillDetail_List[VAT Rate]</f>
        <v>270.85124677558042</v>
      </c>
      <c r="AJ20" s="328">
        <f>BillDetail_List[Base PC]*BillDetail_List[SF%]</f>
        <v>0</v>
      </c>
      <c r="AK20" s="328">
        <f>BillDetail_List[SF on Base PC]*BillDetail_List[VAT Rate]</f>
        <v>0</v>
      </c>
      <c r="AL20" s="328">
        <f>SUM(BillDetail_List[[#This Row],[Base PC]:[VAT on SF on Base PC]])</f>
        <v>1625.1074806534825</v>
      </c>
      <c r="AM20" s="61"/>
      <c r="AN20" s="328">
        <f>BillDetail_List[Counsel''s Base Fees]*BillDetail_List[VAT Rate]</f>
        <v>0</v>
      </c>
      <c r="AO20" s="328">
        <f>BillDetail_List[Counsel''s Base Fees]*BillDetail_List[SF%]</f>
        <v>0</v>
      </c>
      <c r="AP20" s="328">
        <f>BillDetail_List[Counsel''s SF]*BillDetail_List[VAT Rate]</f>
        <v>0</v>
      </c>
      <c r="AQ20" s="328">
        <f>SUM(BillDetail_List[[#This Row],[Counsel''s Base Fees]:[VAT on Counsel''s SF]])</f>
        <v>0</v>
      </c>
      <c r="AR20" s="61"/>
      <c r="AS20" s="61"/>
      <c r="AT20" s="328">
        <f>SUM(BillDetail_List[[#This Row],[Other Disbs]:[VAT On Other Disbs]])</f>
        <v>0</v>
      </c>
      <c r="AU20" s="61"/>
      <c r="AV20" s="327">
        <f>BillDetail_List[Other Disbs]+BillDetail_List[Counsel''s Base Fees]+BillDetail_List[Base PC]</f>
        <v>1354.2562338779021</v>
      </c>
      <c r="AW20" s="328">
        <f>BillDetail_List[VAT On Other Disbs]+BillDetail_List[VAT on Counsel''s SF]+BillDetail_List[VAT on Base Counsel Fees]+BillDetail_List[VAT on SF on Base PC]+BillDetail_List[VAT on Base PC]</f>
        <v>270.85124677558042</v>
      </c>
      <c r="AX20" s="328">
        <f>BillDetail_List[Base PC]+BillDetail_List[SF on Base PC]</f>
        <v>1354.2562338779021</v>
      </c>
      <c r="AY20" s="328">
        <f>BillDetail_List[ATE Premium]+BillDetail_List[Other Disbs]+BillDetail_List[Counsel''s SF]+BillDetail_List[Counsel''s Base Fees]</f>
        <v>0</v>
      </c>
      <c r="AZ20" s="328">
        <f>SUM(BillDetail_List[[#This Row],[Total VAT]:[Total Disbs]])</f>
        <v>1625.1074806534825</v>
      </c>
      <c r="BA20" s="320">
        <f>VLOOKUP(BillDetail_List[[#This Row],[Phase Code]],phasenos,4,FALSE)</f>
        <v>6</v>
      </c>
      <c r="BB20" s="374">
        <f>VLOOKUP(BillDetail_List[[#This Row],[Task Code]],tasknos,6,FALSE)</f>
        <v>20</v>
      </c>
    </row>
    <row r="21" spans="1:54" ht="31" x14ac:dyDescent="0.25">
      <c r="A21" s="56">
        <v>18</v>
      </c>
      <c r="B21" s="31"/>
      <c r="C21" s="288" t="s">
        <v>224</v>
      </c>
      <c r="D21" s="295" t="str">
        <f>VLOOKUP(BillDetail_List[Part ID],FundingList,2,FALSE)</f>
        <v>Costs of CA &amp; Associates - Pre CFA - VAT at 20%</v>
      </c>
      <c r="E21" s="58">
        <v>41137</v>
      </c>
      <c r="F21" s="46" t="str">
        <f>VLOOKUP(BillDetail_List[Task Code],JCodeList,5,FALSE)</f>
        <v>Disclosure</v>
      </c>
      <c r="G21" s="47" t="str">
        <f>VLOOKUP(BillDetail_List[Task Code],JCodeList,2,FALSE)</f>
        <v>Preparation of the disclosure report and the disclosure proposal</v>
      </c>
      <c r="H21" s="43" t="str">
        <f>VLOOKUP(BillDetail_List[Activity Code],ActivityCodeList,2,FALSE)</f>
        <v>Communicate (other external)</v>
      </c>
      <c r="I21" s="43" t="str">
        <f>IF(ISBLANK(BillDetail_List[Expense Code]),"",VLOOKUP(BillDetail_List[Expense Code],ExpenseCodeList,2,FALSE))</f>
        <v/>
      </c>
      <c r="J21" s="31" t="s">
        <v>58</v>
      </c>
      <c r="K21" s="23" t="s">
        <v>227</v>
      </c>
      <c r="L21" s="59" t="s">
        <v>718</v>
      </c>
      <c r="M21" s="31" t="s">
        <v>682</v>
      </c>
      <c r="N21" s="31"/>
      <c r="O21" s="31"/>
      <c r="P21" s="57" t="s">
        <v>226</v>
      </c>
      <c r="Q21" s="22" t="str">
        <f>VLOOKUP(BillDetail_List[LTM],LTMList,3,FALSE)</f>
        <v>Trainee Solicitor</v>
      </c>
      <c r="R21" s="43" t="str">
        <f>VLOOKUP(BillDetail_List[LTM],LTMList,4,FALSE)</f>
        <v>D</v>
      </c>
      <c r="S21" s="57"/>
      <c r="T21" s="63"/>
      <c r="U21" s="60">
        <v>5</v>
      </c>
      <c r="V21" s="44">
        <f>IF(ISNA(VLOOKUP(BillDetail_List[LTM],LTM_List[],6,FALSE)) = TRUE,0,VLOOKUP(BillDetail_List[LTM],LTM_List[],6,FALSE))</f>
        <v>110.5</v>
      </c>
      <c r="W21" s="28">
        <f>VLOOKUP(BillDetail_List[Part ID],FundingList,8,FALSE)</f>
        <v>0.60694957260634264</v>
      </c>
      <c r="X21" s="328">
        <f>BillDetail_List[Base PC]</f>
        <v>335.3396388650043</v>
      </c>
      <c r="Y21" s="328">
        <f>BillDetail_List[Counsel''s Base Fees]+BillDetail_List[Other Disbs]+BillDetail_List[ATE Premium]</f>
        <v>0</v>
      </c>
      <c r="Z21" s="28">
        <f>IF(CounselBaseFees=0,VLOOKUP(BillDetail_List[Part ID],FundingList,3,FALSE),VLOOKUP(BillDetail_List[LTM],LTMList,9,FALSE))</f>
        <v>0</v>
      </c>
      <c r="AA21" s="45">
        <f>VLOOKUP(BillDetail_List[Part ID],FundingList,4,FALSE)</f>
        <v>0.2</v>
      </c>
      <c r="AB21" s="328">
        <f>BillDetail_List[Total VAT]</f>
        <v>67.067927773000861</v>
      </c>
      <c r="AC21" s="44" t="str">
        <f>VLOOKUP(BillDetail_List[Task Code],JCodeList,4,FALSE)</f>
        <v>JF00</v>
      </c>
      <c r="AD21" s="31" t="s">
        <v>71</v>
      </c>
      <c r="AE21" s="31" t="s">
        <v>73</v>
      </c>
      <c r="AF21" s="43">
        <f>VLOOKUP(BillDetail_List[Activity Code],ActivityCodeList,5,FALSE)</f>
        <v>7</v>
      </c>
      <c r="AG21" s="31"/>
      <c r="AH21" s="328">
        <f>IF(BillDetail_List[Entry_Alloc%]=0,(BillDetail_List[Time]*BillDetail_List[LTM Rate])*BillDetail_List[[#This Row],[Funding PerCent Allowed]],(BillDetail_List[Time]*BillDetail_List[LTM Rate])*BillDetail_List[[#This Row],[Funding PerCent Allowed]]*BillDetail_List[Entry_Alloc%])</f>
        <v>335.3396388650043</v>
      </c>
      <c r="AI21" s="328">
        <f>BillDetail_List[Base PC]*BillDetail_List[VAT Rate]</f>
        <v>67.067927773000861</v>
      </c>
      <c r="AJ21" s="328">
        <f>BillDetail_List[Base PC]*BillDetail_List[SF%]</f>
        <v>0</v>
      </c>
      <c r="AK21" s="328">
        <f>BillDetail_List[SF on Base PC]*BillDetail_List[VAT Rate]</f>
        <v>0</v>
      </c>
      <c r="AL21" s="328">
        <f>SUM(BillDetail_List[[#This Row],[Base PC]:[VAT on SF on Base PC]])</f>
        <v>402.40756663800516</v>
      </c>
      <c r="AM21" s="61"/>
      <c r="AN21" s="328">
        <f>BillDetail_List[Counsel''s Base Fees]*BillDetail_List[VAT Rate]</f>
        <v>0</v>
      </c>
      <c r="AO21" s="328">
        <f>BillDetail_List[Counsel''s Base Fees]*BillDetail_List[SF%]</f>
        <v>0</v>
      </c>
      <c r="AP21" s="328">
        <f>BillDetail_List[Counsel''s SF]*BillDetail_List[VAT Rate]</f>
        <v>0</v>
      </c>
      <c r="AQ21" s="328">
        <f>SUM(BillDetail_List[[#This Row],[Counsel''s Base Fees]:[VAT on Counsel''s SF]])</f>
        <v>0</v>
      </c>
      <c r="AR21" s="61"/>
      <c r="AS21" s="61"/>
      <c r="AT21" s="328">
        <f>SUM(BillDetail_List[[#This Row],[Other Disbs]:[VAT On Other Disbs]])</f>
        <v>0</v>
      </c>
      <c r="AU21" s="61"/>
      <c r="AV21" s="327">
        <f>BillDetail_List[Other Disbs]+BillDetail_List[Counsel''s Base Fees]+BillDetail_List[Base PC]</f>
        <v>335.3396388650043</v>
      </c>
      <c r="AW21" s="328">
        <f>BillDetail_List[VAT On Other Disbs]+BillDetail_List[VAT on Counsel''s SF]+BillDetail_List[VAT on Base Counsel Fees]+BillDetail_List[VAT on SF on Base PC]+BillDetail_List[VAT on Base PC]</f>
        <v>67.067927773000861</v>
      </c>
      <c r="AX21" s="328">
        <f>BillDetail_List[Base PC]+BillDetail_List[SF on Base PC]</f>
        <v>335.3396388650043</v>
      </c>
      <c r="AY21" s="328">
        <f>BillDetail_List[ATE Premium]+BillDetail_List[Other Disbs]+BillDetail_List[Counsel''s SF]+BillDetail_List[Counsel''s Base Fees]</f>
        <v>0</v>
      </c>
      <c r="AZ21" s="328">
        <f>SUM(BillDetail_List[[#This Row],[Total VAT]:[Total Disbs]])</f>
        <v>402.40756663800516</v>
      </c>
      <c r="BA21" s="320">
        <f>VLOOKUP(BillDetail_List[[#This Row],[Phase Code]],phasenos,4,FALSE)</f>
        <v>6</v>
      </c>
      <c r="BB21" s="374">
        <f>VLOOKUP(BillDetail_List[[#This Row],[Task Code]],tasknos,6,FALSE)</f>
        <v>20</v>
      </c>
    </row>
    <row r="22" spans="1:54" ht="31" x14ac:dyDescent="0.25">
      <c r="A22" s="56">
        <v>19</v>
      </c>
      <c r="B22" s="31"/>
      <c r="C22" s="288" t="s">
        <v>210</v>
      </c>
      <c r="D22" s="295" t="str">
        <f>VLOOKUP(BillDetail_List[Part ID],FundingList,2,FALSE)</f>
        <v>Costs of CA &amp; Associates - Funded under CFA dated 1/9/12 - VAT at 20%</v>
      </c>
      <c r="E22" s="58">
        <v>41153</v>
      </c>
      <c r="F22" s="46" t="str">
        <f>VLOOKUP(BillDetail_List[Task Code],JCodeList,5,FALSE)</f>
        <v>Disclosure</v>
      </c>
      <c r="G22" s="47" t="str">
        <f>VLOOKUP(BillDetail_List[Task Code],JCodeList,2,FALSE)</f>
        <v>Preparation of the disclosure report and the disclosure proposal</v>
      </c>
      <c r="H22" s="43" t="str">
        <f>VLOOKUP(BillDetail_List[Activity Code],ActivityCodeList,2,FALSE)</f>
        <v>Appear For/Attend</v>
      </c>
      <c r="I22" s="43" t="str">
        <f>IF(ISBLANK(BillDetail_List[Expense Code]),"",VLOOKUP(BillDetail_List[Expense Code],ExpenseCodeList,2,FALSE))</f>
        <v/>
      </c>
      <c r="J22" s="31" t="s">
        <v>58</v>
      </c>
      <c r="K22" s="23" t="s">
        <v>227</v>
      </c>
      <c r="L22" s="59" t="s">
        <v>718</v>
      </c>
      <c r="M22" s="31" t="s">
        <v>682</v>
      </c>
      <c r="N22" s="31"/>
      <c r="O22" s="31"/>
      <c r="P22" s="57" t="s">
        <v>23</v>
      </c>
      <c r="Q22" s="22" t="str">
        <f>VLOOKUP(BillDetail_List[LTM],LTMList,3,FALSE)</f>
        <v>Partner (Grade A)</v>
      </c>
      <c r="R22" s="43" t="str">
        <f>VLOOKUP(BillDetail_List[LTM],LTMList,4,FALSE)</f>
        <v>A</v>
      </c>
      <c r="S22" s="57"/>
      <c r="T22" s="63"/>
      <c r="U22" s="60">
        <v>4</v>
      </c>
      <c r="V22" s="44">
        <f>IF(ISNA(VLOOKUP(BillDetail_List[LTM],LTM_List[],6,FALSE)) = TRUE,0,VLOOKUP(BillDetail_List[LTM],LTM_List[],6,FALSE))</f>
        <v>318.75</v>
      </c>
      <c r="W22" s="28">
        <f>VLOOKUP(BillDetail_List[Part ID],FundingList,8,FALSE)</f>
        <v>1</v>
      </c>
      <c r="X22" s="328">
        <f>BillDetail_List[Base PC]</f>
        <v>1275</v>
      </c>
      <c r="Y22" s="328">
        <f>BillDetail_List[Counsel''s Base Fees]+BillDetail_List[Other Disbs]+BillDetail_List[ATE Premium]</f>
        <v>0</v>
      </c>
      <c r="Z22" s="28">
        <f>IF(CounselBaseFees=0,VLOOKUP(BillDetail_List[Part ID],FundingList,3,FALSE),VLOOKUP(BillDetail_List[LTM],LTMList,9,FALSE))</f>
        <v>1</v>
      </c>
      <c r="AA22" s="45">
        <f>VLOOKUP(BillDetail_List[Part ID],FundingList,4,FALSE)</f>
        <v>0.2</v>
      </c>
      <c r="AB22" s="328">
        <f>BillDetail_List[Total VAT]</f>
        <v>510</v>
      </c>
      <c r="AC22" s="44" t="str">
        <f>VLOOKUP(BillDetail_List[Task Code],JCodeList,4,FALSE)</f>
        <v>JF00</v>
      </c>
      <c r="AD22" s="31" t="s">
        <v>71</v>
      </c>
      <c r="AE22" s="31" t="s">
        <v>72</v>
      </c>
      <c r="AF22" s="43">
        <f>VLOOKUP(BillDetail_List[Activity Code],ActivityCodeList,5,FALSE)</f>
        <v>13</v>
      </c>
      <c r="AG22" s="31"/>
      <c r="AH22" s="328">
        <f>IF(BillDetail_List[Entry_Alloc%]=0,(BillDetail_List[Time]*BillDetail_List[LTM Rate])*BillDetail_List[[#This Row],[Funding PerCent Allowed]],(BillDetail_List[Time]*BillDetail_List[LTM Rate])*BillDetail_List[[#This Row],[Funding PerCent Allowed]]*BillDetail_List[Entry_Alloc%])</f>
        <v>1275</v>
      </c>
      <c r="AI22" s="328">
        <f>BillDetail_List[Base PC]*BillDetail_List[VAT Rate]</f>
        <v>255</v>
      </c>
      <c r="AJ22" s="328">
        <f>BillDetail_List[Base PC]*BillDetail_List[SF%]</f>
        <v>1275</v>
      </c>
      <c r="AK22" s="328">
        <f>BillDetail_List[SF on Base PC]*BillDetail_List[VAT Rate]</f>
        <v>255</v>
      </c>
      <c r="AL22" s="328">
        <f>SUM(BillDetail_List[[#This Row],[Base PC]:[VAT on SF on Base PC]])</f>
        <v>3060</v>
      </c>
      <c r="AM22" s="61"/>
      <c r="AN22" s="328">
        <f>BillDetail_List[Counsel''s Base Fees]*BillDetail_List[VAT Rate]</f>
        <v>0</v>
      </c>
      <c r="AO22" s="328">
        <f>BillDetail_List[Counsel''s Base Fees]*BillDetail_List[SF%]</f>
        <v>0</v>
      </c>
      <c r="AP22" s="328">
        <f>BillDetail_List[Counsel''s SF]*BillDetail_List[VAT Rate]</f>
        <v>0</v>
      </c>
      <c r="AQ22" s="328">
        <f>SUM(BillDetail_List[[#This Row],[Counsel''s Base Fees]:[VAT on Counsel''s SF]])</f>
        <v>0</v>
      </c>
      <c r="AR22" s="61"/>
      <c r="AS22" s="61"/>
      <c r="AT22" s="328">
        <f>SUM(BillDetail_List[[#This Row],[Other Disbs]:[VAT On Other Disbs]])</f>
        <v>0</v>
      </c>
      <c r="AU22" s="61"/>
      <c r="AV22" s="327">
        <f>BillDetail_List[Other Disbs]+BillDetail_List[Counsel''s Base Fees]+BillDetail_List[Base PC]</f>
        <v>1275</v>
      </c>
      <c r="AW22" s="328">
        <f>BillDetail_List[VAT On Other Disbs]+BillDetail_List[VAT on Counsel''s SF]+BillDetail_List[VAT on Base Counsel Fees]+BillDetail_List[VAT on SF on Base PC]+BillDetail_List[VAT on Base PC]</f>
        <v>510</v>
      </c>
      <c r="AX22" s="328">
        <f>BillDetail_List[Base PC]+BillDetail_List[SF on Base PC]</f>
        <v>2550</v>
      </c>
      <c r="AY22" s="328">
        <f>BillDetail_List[ATE Premium]+BillDetail_List[Other Disbs]+BillDetail_List[Counsel''s SF]+BillDetail_List[Counsel''s Base Fees]</f>
        <v>0</v>
      </c>
      <c r="AZ22" s="328">
        <f>SUM(BillDetail_List[[#This Row],[Total VAT]:[Total Disbs]])</f>
        <v>3060</v>
      </c>
      <c r="BA22" s="320">
        <f>VLOOKUP(BillDetail_List[[#This Row],[Phase Code]],phasenos,4,FALSE)</f>
        <v>6</v>
      </c>
      <c r="BB22" s="374">
        <f>VLOOKUP(BillDetail_List[[#This Row],[Task Code]],tasknos,6,FALSE)</f>
        <v>20</v>
      </c>
    </row>
    <row r="23" spans="1:54" x14ac:dyDescent="0.25">
      <c r="A23" s="56">
        <v>20</v>
      </c>
      <c r="B23" s="31"/>
      <c r="C23" s="288" t="s">
        <v>210</v>
      </c>
      <c r="D23" s="295" t="str">
        <f>VLOOKUP(BillDetail_List[Part ID],FundingList,2,FALSE)</f>
        <v>Costs of CA &amp; Associates - Funded under CFA dated 1/9/12 - VAT at 20%</v>
      </c>
      <c r="E23" s="58">
        <v>41154</v>
      </c>
      <c r="F23" s="46" t="str">
        <f>VLOOKUP(BillDetail_List[Task Code],JCodeList,5,FALSE)</f>
        <v>Witness statements</v>
      </c>
      <c r="G23" s="47" t="str">
        <f>VLOOKUP(BillDetail_List[Task Code],JCodeList,2,FALSE)</f>
        <v>Taking, preparing and finalising witness statement(s)</v>
      </c>
      <c r="H23" s="43" t="str">
        <f>VLOOKUP(BillDetail_List[Activity Code],ActivityCodeList,2,FALSE)</f>
        <v>Manage Data/Files/Documentation</v>
      </c>
      <c r="I23" s="43" t="str">
        <f>IF(ISBLANK(BillDetail_List[Expense Code]),"",VLOOKUP(BillDetail_List[Expense Code],ExpenseCodeList,2,FALSE))</f>
        <v/>
      </c>
      <c r="J23" s="31" t="s">
        <v>58</v>
      </c>
      <c r="K23" s="23" t="s">
        <v>29</v>
      </c>
      <c r="L23" s="59" t="s">
        <v>718</v>
      </c>
      <c r="M23" s="31" t="s">
        <v>682</v>
      </c>
      <c r="N23" s="31"/>
      <c r="O23" s="31"/>
      <c r="P23" s="57" t="s">
        <v>226</v>
      </c>
      <c r="Q23" s="22" t="str">
        <f>VLOOKUP(BillDetail_List[LTM],LTMList,3,FALSE)</f>
        <v>Trainee Solicitor</v>
      </c>
      <c r="R23" s="43" t="str">
        <f>VLOOKUP(BillDetail_List[LTM],LTMList,4,FALSE)</f>
        <v>D</v>
      </c>
      <c r="S23" s="57"/>
      <c r="T23" s="63"/>
      <c r="U23" s="60">
        <v>5</v>
      </c>
      <c r="V23" s="44">
        <f>IF(ISNA(VLOOKUP(BillDetail_List[LTM],LTM_List[],6,FALSE)) = TRUE,0,VLOOKUP(BillDetail_List[LTM],LTM_List[],6,FALSE))</f>
        <v>110.5</v>
      </c>
      <c r="W23" s="28">
        <f>VLOOKUP(BillDetail_List[Part ID],FundingList,8,FALSE)</f>
        <v>1</v>
      </c>
      <c r="X23" s="328">
        <f>BillDetail_List[Base PC]</f>
        <v>552.5</v>
      </c>
      <c r="Y23" s="328">
        <f>BillDetail_List[Counsel''s Base Fees]+BillDetail_List[Other Disbs]+BillDetail_List[ATE Premium]</f>
        <v>0</v>
      </c>
      <c r="Z23" s="28">
        <f>IF(CounselBaseFees=0,VLOOKUP(BillDetail_List[Part ID],FundingList,3,FALSE),VLOOKUP(BillDetail_List[LTM],LTMList,9,FALSE))</f>
        <v>1</v>
      </c>
      <c r="AA23" s="45">
        <f>VLOOKUP(BillDetail_List[Part ID],FundingList,4,FALSE)</f>
        <v>0.2</v>
      </c>
      <c r="AB23" s="328">
        <f>BillDetail_List[Total VAT]</f>
        <v>221</v>
      </c>
      <c r="AC23" s="44" t="str">
        <f>VLOOKUP(BillDetail_List[Task Code],JCodeList,4,FALSE)</f>
        <v>JG00</v>
      </c>
      <c r="AD23" s="31" t="s">
        <v>74</v>
      </c>
      <c r="AE23" s="31" t="s">
        <v>108</v>
      </c>
      <c r="AF23" s="43">
        <f>VLOOKUP(BillDetail_List[Activity Code],ActivityCodeList,5,FALSE)</f>
        <v>14</v>
      </c>
      <c r="AG23" s="31"/>
      <c r="AH23" s="328">
        <f>IF(BillDetail_List[Entry_Alloc%]=0,(BillDetail_List[Time]*BillDetail_List[LTM Rate])*BillDetail_List[[#This Row],[Funding PerCent Allowed]],(BillDetail_List[Time]*BillDetail_List[LTM Rate])*BillDetail_List[[#This Row],[Funding PerCent Allowed]]*BillDetail_List[Entry_Alloc%])</f>
        <v>552.5</v>
      </c>
      <c r="AI23" s="328">
        <f>BillDetail_List[Base PC]*BillDetail_List[VAT Rate]</f>
        <v>110.5</v>
      </c>
      <c r="AJ23" s="328">
        <f>BillDetail_List[Base PC]*BillDetail_List[SF%]</f>
        <v>552.5</v>
      </c>
      <c r="AK23" s="328">
        <f>BillDetail_List[SF on Base PC]*BillDetail_List[VAT Rate]</f>
        <v>110.5</v>
      </c>
      <c r="AL23" s="328">
        <f>SUM(BillDetail_List[[#This Row],[Base PC]:[VAT on SF on Base PC]])</f>
        <v>1326</v>
      </c>
      <c r="AM23" s="61"/>
      <c r="AN23" s="328">
        <f>BillDetail_List[Counsel''s Base Fees]*BillDetail_List[VAT Rate]</f>
        <v>0</v>
      </c>
      <c r="AO23" s="328">
        <f>BillDetail_List[Counsel''s Base Fees]*BillDetail_List[SF%]</f>
        <v>0</v>
      </c>
      <c r="AP23" s="328">
        <f>BillDetail_List[Counsel''s SF]*BillDetail_List[VAT Rate]</f>
        <v>0</v>
      </c>
      <c r="AQ23" s="328">
        <f>SUM(BillDetail_List[[#This Row],[Counsel''s Base Fees]:[VAT on Counsel''s SF]])</f>
        <v>0</v>
      </c>
      <c r="AR23" s="61"/>
      <c r="AS23" s="61"/>
      <c r="AT23" s="328">
        <f>SUM(BillDetail_List[[#This Row],[Other Disbs]:[VAT On Other Disbs]])</f>
        <v>0</v>
      </c>
      <c r="AU23" s="61"/>
      <c r="AV23" s="327">
        <f>BillDetail_List[Other Disbs]+BillDetail_List[Counsel''s Base Fees]+BillDetail_List[Base PC]</f>
        <v>552.5</v>
      </c>
      <c r="AW23" s="328">
        <f>BillDetail_List[VAT On Other Disbs]+BillDetail_List[VAT on Counsel''s SF]+BillDetail_List[VAT on Base Counsel Fees]+BillDetail_List[VAT on SF on Base PC]+BillDetail_List[VAT on Base PC]</f>
        <v>221</v>
      </c>
      <c r="AX23" s="328">
        <f>BillDetail_List[Base PC]+BillDetail_List[SF on Base PC]</f>
        <v>1105</v>
      </c>
      <c r="AY23" s="328">
        <f>BillDetail_List[ATE Premium]+BillDetail_List[Other Disbs]+BillDetail_List[Counsel''s SF]+BillDetail_List[Counsel''s Base Fees]</f>
        <v>0</v>
      </c>
      <c r="AZ23" s="328">
        <f>SUM(BillDetail_List[[#This Row],[Total VAT]:[Total Disbs]])</f>
        <v>1326</v>
      </c>
      <c r="BA23" s="320">
        <f>VLOOKUP(BillDetail_List[[#This Row],[Phase Code]],phasenos,4,FALSE)</f>
        <v>7</v>
      </c>
      <c r="BB23" s="374">
        <f>VLOOKUP(BillDetail_List[[#This Row],[Task Code]],tasknos,6,FALSE)</f>
        <v>25</v>
      </c>
    </row>
    <row r="24" spans="1:54" x14ac:dyDescent="0.25">
      <c r="A24" s="56">
        <v>21</v>
      </c>
      <c r="B24" s="31"/>
      <c r="C24" s="288" t="s">
        <v>210</v>
      </c>
      <c r="D24" s="295" t="str">
        <f>VLOOKUP(BillDetail_List[Part ID],FundingList,2,FALSE)</f>
        <v>Costs of CA &amp; Associates - Funded under CFA dated 1/9/12 - VAT at 20%</v>
      </c>
      <c r="E24" s="58">
        <v>41155</v>
      </c>
      <c r="F24" s="46" t="str">
        <f>VLOOKUP(BillDetail_List[Task Code],JCodeList,5,FALSE)</f>
        <v>Witness statements</v>
      </c>
      <c r="G24" s="47" t="str">
        <f>VLOOKUP(BillDetail_List[Task Code],JCodeList,2,FALSE)</f>
        <v>Taking, preparing and finalising witness statement(s)</v>
      </c>
      <c r="H24" s="43" t="str">
        <f>VLOOKUP(BillDetail_List[Activity Code],ActivityCodeList,2,FALSE)</f>
        <v>Plan and prepare for</v>
      </c>
      <c r="I24" s="43" t="str">
        <f>IF(ISBLANK(BillDetail_List[Expense Code]),"",VLOOKUP(BillDetail_List[Expense Code],ExpenseCodeList,2,FALSE))</f>
        <v/>
      </c>
      <c r="J24" s="31" t="s">
        <v>58</v>
      </c>
      <c r="K24" s="23" t="s">
        <v>29</v>
      </c>
      <c r="L24" s="59" t="s">
        <v>718</v>
      </c>
      <c r="M24" s="31" t="s">
        <v>682</v>
      </c>
      <c r="N24" s="31"/>
      <c r="O24" s="31"/>
      <c r="P24" s="57" t="s">
        <v>225</v>
      </c>
      <c r="Q24" s="22" t="str">
        <f>VLOOKUP(BillDetail_List[LTM],LTMList,3,FALSE)</f>
        <v>Solicitor (Grade C)</v>
      </c>
      <c r="R24" s="43" t="str">
        <f>VLOOKUP(BillDetail_List[LTM],LTMList,4,FALSE)</f>
        <v>C</v>
      </c>
      <c r="S24" s="57"/>
      <c r="T24" s="63"/>
      <c r="U24" s="60">
        <v>6</v>
      </c>
      <c r="V24" s="44">
        <f>IF(ISNA(VLOOKUP(BillDetail_List[LTM],LTM_List[],6,FALSE)) = TRUE,0,VLOOKUP(BillDetail_List[LTM],LTM_List[],6,FALSE))</f>
        <v>170</v>
      </c>
      <c r="W24" s="28">
        <f>VLOOKUP(BillDetail_List[Part ID],FundingList,8,FALSE)</f>
        <v>1</v>
      </c>
      <c r="X24" s="328">
        <f>BillDetail_List[Base PC]</f>
        <v>1020</v>
      </c>
      <c r="Y24" s="328">
        <f>BillDetail_List[Counsel''s Base Fees]+BillDetail_List[Other Disbs]+BillDetail_List[ATE Premium]</f>
        <v>0</v>
      </c>
      <c r="Z24" s="28">
        <f>IF(CounselBaseFees=0,VLOOKUP(BillDetail_List[Part ID],FundingList,3,FALSE),VLOOKUP(BillDetail_List[LTM],LTMList,9,FALSE))</f>
        <v>1</v>
      </c>
      <c r="AA24" s="45">
        <f>VLOOKUP(BillDetail_List[Part ID],FundingList,4,FALSE)</f>
        <v>0.2</v>
      </c>
      <c r="AB24" s="328">
        <f>BillDetail_List[Total VAT]</f>
        <v>408</v>
      </c>
      <c r="AC24" s="44" t="str">
        <f>VLOOKUP(BillDetail_List[Task Code],JCodeList,4,FALSE)</f>
        <v>JG00</v>
      </c>
      <c r="AD24" s="31" t="s">
        <v>74</v>
      </c>
      <c r="AE24" s="31" t="s">
        <v>76</v>
      </c>
      <c r="AF24" s="43">
        <f>VLOOKUP(BillDetail_List[Activity Code],ActivityCodeList,5,FALSE)</f>
        <v>10</v>
      </c>
      <c r="AG24" s="31"/>
      <c r="AH24" s="328">
        <f>IF(BillDetail_List[Entry_Alloc%]=0,(BillDetail_List[Time]*BillDetail_List[LTM Rate])*BillDetail_List[[#This Row],[Funding PerCent Allowed]],(BillDetail_List[Time]*BillDetail_List[LTM Rate])*BillDetail_List[[#This Row],[Funding PerCent Allowed]]*BillDetail_List[Entry_Alloc%])</f>
        <v>1020</v>
      </c>
      <c r="AI24" s="328">
        <f>BillDetail_List[Base PC]*BillDetail_List[VAT Rate]</f>
        <v>204</v>
      </c>
      <c r="AJ24" s="328">
        <f>BillDetail_List[Base PC]*BillDetail_List[SF%]</f>
        <v>1020</v>
      </c>
      <c r="AK24" s="328">
        <f>BillDetail_List[SF on Base PC]*BillDetail_List[VAT Rate]</f>
        <v>204</v>
      </c>
      <c r="AL24" s="328">
        <f>SUM(BillDetail_List[[#This Row],[Base PC]:[VAT on SF on Base PC]])</f>
        <v>2448</v>
      </c>
      <c r="AM24" s="61"/>
      <c r="AN24" s="328">
        <f>BillDetail_List[Counsel''s Base Fees]*BillDetail_List[VAT Rate]</f>
        <v>0</v>
      </c>
      <c r="AO24" s="328">
        <f>BillDetail_List[Counsel''s Base Fees]*BillDetail_List[SF%]</f>
        <v>0</v>
      </c>
      <c r="AP24" s="328">
        <f>BillDetail_List[Counsel''s SF]*BillDetail_List[VAT Rate]</f>
        <v>0</v>
      </c>
      <c r="AQ24" s="328">
        <f>SUM(BillDetail_List[[#This Row],[Counsel''s Base Fees]:[VAT on Counsel''s SF]])</f>
        <v>0</v>
      </c>
      <c r="AR24" s="61"/>
      <c r="AS24" s="61"/>
      <c r="AT24" s="328">
        <f>SUM(BillDetail_List[[#This Row],[Other Disbs]:[VAT On Other Disbs]])</f>
        <v>0</v>
      </c>
      <c r="AU24" s="61"/>
      <c r="AV24" s="327">
        <f>BillDetail_List[Other Disbs]+BillDetail_List[Counsel''s Base Fees]+BillDetail_List[Base PC]</f>
        <v>1020</v>
      </c>
      <c r="AW24" s="328">
        <f>BillDetail_List[VAT On Other Disbs]+BillDetail_List[VAT on Counsel''s SF]+BillDetail_List[VAT on Base Counsel Fees]+BillDetail_List[VAT on SF on Base PC]+BillDetail_List[VAT on Base PC]</f>
        <v>408</v>
      </c>
      <c r="AX24" s="328">
        <f>BillDetail_List[Base PC]+BillDetail_List[SF on Base PC]</f>
        <v>2040</v>
      </c>
      <c r="AY24" s="328">
        <f>BillDetail_List[ATE Premium]+BillDetail_List[Other Disbs]+BillDetail_List[Counsel''s SF]+BillDetail_List[Counsel''s Base Fees]</f>
        <v>0</v>
      </c>
      <c r="AZ24" s="328">
        <f>SUM(BillDetail_List[[#This Row],[Total VAT]:[Total Disbs]])</f>
        <v>2448</v>
      </c>
      <c r="BA24" s="320">
        <f>VLOOKUP(BillDetail_List[[#This Row],[Phase Code]],phasenos,4,FALSE)</f>
        <v>7</v>
      </c>
      <c r="BB24" s="374">
        <f>VLOOKUP(BillDetail_List[[#This Row],[Task Code]],tasknos,6,FALSE)</f>
        <v>25</v>
      </c>
    </row>
    <row r="25" spans="1:54" x14ac:dyDescent="0.25">
      <c r="A25" s="56">
        <v>22</v>
      </c>
      <c r="B25" s="31"/>
      <c r="C25" s="288" t="s">
        <v>210</v>
      </c>
      <c r="D25" s="295" t="str">
        <f>VLOOKUP(BillDetail_List[Part ID],FundingList,2,FALSE)</f>
        <v>Costs of CA &amp; Associates - Funded under CFA dated 1/9/12 - VAT at 20%</v>
      </c>
      <c r="E25" s="58">
        <v>41156</v>
      </c>
      <c r="F25" s="46" t="str">
        <f>VLOOKUP(BillDetail_List[Task Code],JCodeList,5,FALSE)</f>
        <v>Witness statements</v>
      </c>
      <c r="G25" s="47" t="str">
        <f>VLOOKUP(BillDetail_List[Task Code],JCodeList,2,FALSE)</f>
        <v>Taking, preparing and finalising witness statement(s)</v>
      </c>
      <c r="H25" s="43" t="str">
        <f>VLOOKUP(BillDetail_List[Activity Code],ActivityCodeList,2,FALSE)</f>
        <v>Research</v>
      </c>
      <c r="I25" s="43" t="str">
        <f>IF(ISBLANK(BillDetail_List[Expense Code]),"",VLOOKUP(BillDetail_List[Expense Code],ExpenseCodeList,2,FALSE))</f>
        <v/>
      </c>
      <c r="J25" s="31" t="s">
        <v>58</v>
      </c>
      <c r="K25" s="23" t="s">
        <v>29</v>
      </c>
      <c r="L25" s="59" t="s">
        <v>718</v>
      </c>
      <c r="M25" s="31" t="s">
        <v>682</v>
      </c>
      <c r="N25" s="31"/>
      <c r="O25" s="31"/>
      <c r="P25" s="57" t="s">
        <v>225</v>
      </c>
      <c r="Q25" s="22" t="str">
        <f>VLOOKUP(BillDetail_List[LTM],LTMList,3,FALSE)</f>
        <v>Solicitor (Grade C)</v>
      </c>
      <c r="R25" s="43" t="str">
        <f>VLOOKUP(BillDetail_List[LTM],LTMList,4,FALSE)</f>
        <v>C</v>
      </c>
      <c r="S25" s="57"/>
      <c r="T25" s="63"/>
      <c r="U25" s="424">
        <v>5</v>
      </c>
      <c r="V25" s="44">
        <f>IF(ISNA(VLOOKUP(BillDetail_List[LTM],LTM_List[],6,FALSE)) = TRUE,0,VLOOKUP(BillDetail_List[LTM],LTM_List[],6,FALSE))</f>
        <v>170</v>
      </c>
      <c r="W25" s="28">
        <f>VLOOKUP(BillDetail_List[Part ID],FundingList,8,FALSE)</f>
        <v>1</v>
      </c>
      <c r="X25" s="328">
        <f>BillDetail_List[Base PC]</f>
        <v>850</v>
      </c>
      <c r="Y25" s="328">
        <f>BillDetail_List[Counsel''s Base Fees]+BillDetail_List[Other Disbs]+BillDetail_List[ATE Premium]</f>
        <v>0</v>
      </c>
      <c r="Z25" s="28">
        <f>IF(CounselBaseFees=0,VLOOKUP(BillDetail_List[Part ID],FundingList,3,FALSE),VLOOKUP(BillDetail_List[LTM],LTMList,9,FALSE))</f>
        <v>1</v>
      </c>
      <c r="AA25" s="45">
        <f>VLOOKUP(BillDetail_List[Part ID],FundingList,4,FALSE)</f>
        <v>0.2</v>
      </c>
      <c r="AB25" s="328">
        <f>BillDetail_List[Total VAT]</f>
        <v>340</v>
      </c>
      <c r="AC25" s="44" t="str">
        <f>VLOOKUP(BillDetail_List[Task Code],JCodeList,4,FALSE)</f>
        <v>JG00</v>
      </c>
      <c r="AD25" s="31" t="s">
        <v>74</v>
      </c>
      <c r="AE25" s="31" t="s">
        <v>82</v>
      </c>
      <c r="AF25" s="43">
        <f>VLOOKUP(BillDetail_List[Activity Code],ActivityCodeList,5,FALSE)</f>
        <v>11</v>
      </c>
      <c r="AG25" s="31"/>
      <c r="AH25" s="328">
        <f>IF(BillDetail_List[Entry_Alloc%]=0,(BillDetail_List[Time]*BillDetail_List[LTM Rate])*BillDetail_List[[#This Row],[Funding PerCent Allowed]],(BillDetail_List[Time]*BillDetail_List[LTM Rate])*BillDetail_List[[#This Row],[Funding PerCent Allowed]]*BillDetail_List[Entry_Alloc%])</f>
        <v>850</v>
      </c>
      <c r="AI25" s="328">
        <f>BillDetail_List[Base PC]*BillDetail_List[VAT Rate]</f>
        <v>170</v>
      </c>
      <c r="AJ25" s="328">
        <f>BillDetail_List[Base PC]*BillDetail_List[SF%]</f>
        <v>850</v>
      </c>
      <c r="AK25" s="328">
        <f>BillDetail_List[SF on Base PC]*BillDetail_List[VAT Rate]</f>
        <v>170</v>
      </c>
      <c r="AL25" s="328">
        <f>SUM(BillDetail_List[[#This Row],[Base PC]:[VAT on SF on Base PC]])</f>
        <v>2040</v>
      </c>
      <c r="AM25" s="61"/>
      <c r="AN25" s="328">
        <f>BillDetail_List[Counsel''s Base Fees]*BillDetail_List[VAT Rate]</f>
        <v>0</v>
      </c>
      <c r="AO25" s="328">
        <f>BillDetail_List[Counsel''s Base Fees]*BillDetail_List[SF%]</f>
        <v>0</v>
      </c>
      <c r="AP25" s="328">
        <f>BillDetail_List[Counsel''s SF]*BillDetail_List[VAT Rate]</f>
        <v>0</v>
      </c>
      <c r="AQ25" s="328">
        <f>SUM(BillDetail_List[[#This Row],[Counsel''s Base Fees]:[VAT on Counsel''s SF]])</f>
        <v>0</v>
      </c>
      <c r="AR25" s="61"/>
      <c r="AS25" s="61"/>
      <c r="AT25" s="328">
        <f>SUM(BillDetail_List[[#This Row],[Other Disbs]:[VAT On Other Disbs]])</f>
        <v>0</v>
      </c>
      <c r="AU25" s="61"/>
      <c r="AV25" s="327">
        <f>BillDetail_List[Other Disbs]+BillDetail_List[Counsel''s Base Fees]+BillDetail_List[Base PC]</f>
        <v>850</v>
      </c>
      <c r="AW25" s="328">
        <f>BillDetail_List[VAT On Other Disbs]+BillDetail_List[VAT on Counsel''s SF]+BillDetail_List[VAT on Base Counsel Fees]+BillDetail_List[VAT on SF on Base PC]+BillDetail_List[VAT on Base PC]</f>
        <v>340</v>
      </c>
      <c r="AX25" s="328">
        <f>BillDetail_List[Base PC]+BillDetail_List[SF on Base PC]</f>
        <v>1700</v>
      </c>
      <c r="AY25" s="328">
        <f>BillDetail_List[ATE Premium]+BillDetail_List[Other Disbs]+BillDetail_List[Counsel''s SF]+BillDetail_List[Counsel''s Base Fees]</f>
        <v>0</v>
      </c>
      <c r="AZ25" s="328">
        <f>SUM(BillDetail_List[[#This Row],[Total VAT]:[Total Disbs]])</f>
        <v>2040</v>
      </c>
      <c r="BA25" s="320">
        <f>VLOOKUP(BillDetail_List[[#This Row],[Phase Code]],phasenos,4,FALSE)</f>
        <v>7</v>
      </c>
      <c r="BB25" s="374">
        <f>VLOOKUP(BillDetail_List[[#This Row],[Task Code]],tasknos,6,FALSE)</f>
        <v>25</v>
      </c>
    </row>
    <row r="26" spans="1:54" x14ac:dyDescent="0.25">
      <c r="A26" s="56">
        <v>23</v>
      </c>
      <c r="B26" s="31"/>
      <c r="C26" s="288" t="s">
        <v>210</v>
      </c>
      <c r="D26" s="295" t="str">
        <f>VLOOKUP(BillDetail_List[Part ID],FundingList,2,FALSE)</f>
        <v>Costs of CA &amp; Associates - Funded under CFA dated 1/9/12 - VAT at 20%</v>
      </c>
      <c r="E26" s="58">
        <v>41157</v>
      </c>
      <c r="F26" s="46" t="str">
        <f>VLOOKUP(BillDetail_List[Task Code],JCodeList,5,FALSE)</f>
        <v>Witness statements</v>
      </c>
      <c r="G26" s="47" t="str">
        <f>VLOOKUP(BillDetail_List[Task Code],JCodeList,2,FALSE)</f>
        <v>Taking, preparing and finalising witness statement(s)</v>
      </c>
      <c r="H26" s="43" t="str">
        <f>VLOOKUP(BillDetail_List[Activity Code],ActivityCodeList,2,FALSE)</f>
        <v>Draft/Revise</v>
      </c>
      <c r="I26" s="43" t="str">
        <f>IF(ISBLANK(BillDetail_List[Expense Code]),"",VLOOKUP(BillDetail_List[Expense Code],ExpenseCodeList,2,FALSE))</f>
        <v/>
      </c>
      <c r="J26" s="31" t="s">
        <v>58</v>
      </c>
      <c r="K26" s="23" t="s">
        <v>29</v>
      </c>
      <c r="L26" s="59" t="s">
        <v>718</v>
      </c>
      <c r="M26" s="31" t="s">
        <v>682</v>
      </c>
      <c r="N26" s="31"/>
      <c r="O26" s="31"/>
      <c r="P26" s="57" t="s">
        <v>225</v>
      </c>
      <c r="Q26" s="22" t="str">
        <f>VLOOKUP(BillDetail_List[LTM],LTMList,3,FALSE)</f>
        <v>Solicitor (Grade C)</v>
      </c>
      <c r="R26" s="43" t="str">
        <f>VLOOKUP(BillDetail_List[LTM],LTMList,4,FALSE)</f>
        <v>C</v>
      </c>
      <c r="S26" s="57"/>
      <c r="T26" s="63"/>
      <c r="U26" s="60">
        <v>0.2</v>
      </c>
      <c r="V26" s="44">
        <f>IF(ISNA(VLOOKUP(BillDetail_List[LTM],LTM_List[],6,FALSE)) = TRUE,0,VLOOKUP(BillDetail_List[LTM],LTM_List[],6,FALSE))</f>
        <v>170</v>
      </c>
      <c r="W26" s="28">
        <f>VLOOKUP(BillDetail_List[Part ID],FundingList,8,FALSE)</f>
        <v>1</v>
      </c>
      <c r="X26" s="328">
        <f>BillDetail_List[Base PC]</f>
        <v>34</v>
      </c>
      <c r="Y26" s="328">
        <f>BillDetail_List[Counsel''s Base Fees]+BillDetail_List[Other Disbs]+BillDetail_List[ATE Premium]</f>
        <v>0</v>
      </c>
      <c r="Z26" s="28">
        <f>IF(CounselBaseFees=0,VLOOKUP(BillDetail_List[Part ID],FundingList,3,FALSE),VLOOKUP(BillDetail_List[LTM],LTMList,9,FALSE))</f>
        <v>1</v>
      </c>
      <c r="AA26" s="45">
        <f>VLOOKUP(BillDetail_List[Part ID],FundingList,4,FALSE)</f>
        <v>0.2</v>
      </c>
      <c r="AB26" s="328">
        <f>BillDetail_List[Total VAT]</f>
        <v>13.600000000000001</v>
      </c>
      <c r="AC26" s="44" t="str">
        <f>VLOOKUP(BillDetail_List[Task Code],JCodeList,4,FALSE)</f>
        <v>JG00</v>
      </c>
      <c r="AD26" s="31" t="s">
        <v>74</v>
      </c>
      <c r="AE26" s="31" t="s">
        <v>68</v>
      </c>
      <c r="AF26" s="43">
        <f>VLOOKUP(BillDetail_List[Activity Code],ActivityCodeList,5,FALSE)</f>
        <v>12</v>
      </c>
      <c r="AG26" s="31"/>
      <c r="AH26" s="328">
        <f>IF(BillDetail_List[Entry_Alloc%]=0,(BillDetail_List[Time]*BillDetail_List[LTM Rate])*BillDetail_List[[#This Row],[Funding PerCent Allowed]],(BillDetail_List[Time]*BillDetail_List[LTM Rate])*BillDetail_List[[#This Row],[Funding PerCent Allowed]]*BillDetail_List[Entry_Alloc%])</f>
        <v>34</v>
      </c>
      <c r="AI26" s="328">
        <f>BillDetail_List[Base PC]*BillDetail_List[VAT Rate]</f>
        <v>6.8000000000000007</v>
      </c>
      <c r="AJ26" s="328">
        <f>BillDetail_List[Base PC]*BillDetail_List[SF%]</f>
        <v>34</v>
      </c>
      <c r="AK26" s="328">
        <f>BillDetail_List[SF on Base PC]*BillDetail_List[VAT Rate]</f>
        <v>6.8000000000000007</v>
      </c>
      <c r="AL26" s="328">
        <f>SUM(BillDetail_List[[#This Row],[Base PC]:[VAT on SF on Base PC]])</f>
        <v>81.599999999999994</v>
      </c>
      <c r="AM26" s="61"/>
      <c r="AN26" s="328">
        <f>BillDetail_List[Counsel''s Base Fees]*BillDetail_List[VAT Rate]</f>
        <v>0</v>
      </c>
      <c r="AO26" s="328">
        <f>BillDetail_List[Counsel''s Base Fees]*BillDetail_List[SF%]</f>
        <v>0</v>
      </c>
      <c r="AP26" s="328">
        <f>BillDetail_List[Counsel''s SF]*BillDetail_List[VAT Rate]</f>
        <v>0</v>
      </c>
      <c r="AQ26" s="328">
        <f>SUM(BillDetail_List[[#This Row],[Counsel''s Base Fees]:[VAT on Counsel''s SF]])</f>
        <v>0</v>
      </c>
      <c r="AR26" s="61"/>
      <c r="AS26" s="61"/>
      <c r="AT26" s="328">
        <f>SUM(BillDetail_List[[#This Row],[Other Disbs]:[VAT On Other Disbs]])</f>
        <v>0</v>
      </c>
      <c r="AU26" s="61"/>
      <c r="AV26" s="327">
        <f>BillDetail_List[Other Disbs]+BillDetail_List[Counsel''s Base Fees]+BillDetail_List[Base PC]</f>
        <v>34</v>
      </c>
      <c r="AW26" s="328">
        <f>BillDetail_List[VAT On Other Disbs]+BillDetail_List[VAT on Counsel''s SF]+BillDetail_List[VAT on Base Counsel Fees]+BillDetail_List[VAT on SF on Base PC]+BillDetail_List[VAT on Base PC]</f>
        <v>13.600000000000001</v>
      </c>
      <c r="AX26" s="328">
        <f>BillDetail_List[Base PC]+BillDetail_List[SF on Base PC]</f>
        <v>68</v>
      </c>
      <c r="AY26" s="328">
        <f>BillDetail_List[ATE Premium]+BillDetail_List[Other Disbs]+BillDetail_List[Counsel''s SF]+BillDetail_List[Counsel''s Base Fees]</f>
        <v>0</v>
      </c>
      <c r="AZ26" s="328">
        <f>SUM(BillDetail_List[[#This Row],[Total VAT]:[Total Disbs]])</f>
        <v>81.599999999999994</v>
      </c>
      <c r="BA26" s="320">
        <f>VLOOKUP(BillDetail_List[[#This Row],[Phase Code]],phasenos,4,FALSE)</f>
        <v>7</v>
      </c>
      <c r="BB26" s="374">
        <f>VLOOKUP(BillDetail_List[[#This Row],[Task Code]],tasknos,6,FALSE)</f>
        <v>25</v>
      </c>
    </row>
    <row r="27" spans="1:54" x14ac:dyDescent="0.25">
      <c r="A27" s="56">
        <v>24</v>
      </c>
      <c r="B27" s="31"/>
      <c r="C27" s="288" t="s">
        <v>210</v>
      </c>
      <c r="D27" s="295" t="str">
        <f>VLOOKUP(BillDetail_List[Part ID],FundingList,2,FALSE)</f>
        <v>Costs of CA &amp; Associates - Funded under CFA dated 1/9/12 - VAT at 20%</v>
      </c>
      <c r="E27" s="58">
        <v>41158</v>
      </c>
      <c r="F27" s="46" t="str">
        <f>VLOOKUP(BillDetail_List[Task Code],JCodeList,5,FALSE)</f>
        <v>Witness statements</v>
      </c>
      <c r="G27" s="47" t="str">
        <f>VLOOKUP(BillDetail_List[Task Code],JCodeList,2,FALSE)</f>
        <v>Taking, preparing and finalising witness statement(s)</v>
      </c>
      <c r="H27" s="43" t="str">
        <f>VLOOKUP(BillDetail_List[Activity Code],ActivityCodeList,2,FALSE)</f>
        <v>Review/Analyze</v>
      </c>
      <c r="I27" s="43" t="str">
        <f>IF(ISBLANK(BillDetail_List[Expense Code]),"",VLOOKUP(BillDetail_List[Expense Code],ExpenseCodeList,2,FALSE))</f>
        <v/>
      </c>
      <c r="J27" s="31" t="s">
        <v>58</v>
      </c>
      <c r="K27" s="23" t="s">
        <v>29</v>
      </c>
      <c r="L27" s="59" t="s">
        <v>718</v>
      </c>
      <c r="M27" s="31" t="s">
        <v>682</v>
      </c>
      <c r="N27" s="31"/>
      <c r="O27" s="31"/>
      <c r="P27" s="57" t="s">
        <v>225</v>
      </c>
      <c r="Q27" s="22" t="str">
        <f>VLOOKUP(BillDetail_List[LTM],LTMList,3,FALSE)</f>
        <v>Solicitor (Grade C)</v>
      </c>
      <c r="R27" s="43" t="str">
        <f>VLOOKUP(BillDetail_List[LTM],LTMList,4,FALSE)</f>
        <v>C</v>
      </c>
      <c r="S27" s="57"/>
      <c r="T27" s="63"/>
      <c r="U27" s="60">
        <v>7</v>
      </c>
      <c r="V27" s="44">
        <f>IF(ISNA(VLOOKUP(BillDetail_List[LTM],LTM_List[],6,FALSE)) = TRUE,0,VLOOKUP(BillDetail_List[LTM],LTM_List[],6,FALSE))</f>
        <v>170</v>
      </c>
      <c r="W27" s="28">
        <f>VLOOKUP(BillDetail_List[Part ID],FundingList,8,FALSE)</f>
        <v>1</v>
      </c>
      <c r="X27" s="328">
        <f>BillDetail_List[Base PC]</f>
        <v>1190</v>
      </c>
      <c r="Y27" s="328">
        <f>BillDetail_List[Counsel''s Base Fees]+BillDetail_List[Other Disbs]+BillDetail_List[ATE Premium]</f>
        <v>0</v>
      </c>
      <c r="Z27" s="28">
        <f>IF(CounselBaseFees=0,VLOOKUP(BillDetail_List[Part ID],FundingList,3,FALSE),VLOOKUP(BillDetail_List[LTM],LTMList,9,FALSE))</f>
        <v>1</v>
      </c>
      <c r="AA27" s="45">
        <f>VLOOKUP(BillDetail_List[Part ID],FundingList,4,FALSE)</f>
        <v>0.2</v>
      </c>
      <c r="AB27" s="328">
        <f>BillDetail_List[Total VAT]</f>
        <v>476</v>
      </c>
      <c r="AC27" s="44" t="str">
        <f>VLOOKUP(BillDetail_List[Task Code],JCodeList,4,FALSE)</f>
        <v>JG00</v>
      </c>
      <c r="AD27" s="31" t="s">
        <v>74</v>
      </c>
      <c r="AE27" s="31" t="s">
        <v>88</v>
      </c>
      <c r="AF27" s="43">
        <f>VLOOKUP(BillDetail_List[Activity Code],ActivityCodeList,5,FALSE)</f>
        <v>13</v>
      </c>
      <c r="AG27" s="31"/>
      <c r="AH27" s="328">
        <f>IF(BillDetail_List[Entry_Alloc%]=0,(BillDetail_List[Time]*BillDetail_List[LTM Rate])*BillDetail_List[[#This Row],[Funding PerCent Allowed]],(BillDetail_List[Time]*BillDetail_List[LTM Rate])*BillDetail_List[[#This Row],[Funding PerCent Allowed]]*BillDetail_List[Entry_Alloc%])</f>
        <v>1190</v>
      </c>
      <c r="AI27" s="328">
        <f>BillDetail_List[Base PC]*BillDetail_List[VAT Rate]</f>
        <v>238</v>
      </c>
      <c r="AJ27" s="328">
        <f>BillDetail_List[Base PC]*BillDetail_List[SF%]</f>
        <v>1190</v>
      </c>
      <c r="AK27" s="328">
        <f>BillDetail_List[SF on Base PC]*BillDetail_List[VAT Rate]</f>
        <v>238</v>
      </c>
      <c r="AL27" s="328">
        <f>SUM(BillDetail_List[[#This Row],[Base PC]:[VAT on SF on Base PC]])</f>
        <v>2856</v>
      </c>
      <c r="AM27" s="61"/>
      <c r="AN27" s="328">
        <f>BillDetail_List[Counsel''s Base Fees]*BillDetail_List[VAT Rate]</f>
        <v>0</v>
      </c>
      <c r="AO27" s="328">
        <f>BillDetail_List[Counsel''s Base Fees]*BillDetail_List[SF%]</f>
        <v>0</v>
      </c>
      <c r="AP27" s="328">
        <f>BillDetail_List[Counsel''s SF]*BillDetail_List[VAT Rate]</f>
        <v>0</v>
      </c>
      <c r="AQ27" s="328">
        <f>SUM(BillDetail_List[[#This Row],[Counsel''s Base Fees]:[VAT on Counsel''s SF]])</f>
        <v>0</v>
      </c>
      <c r="AR27" s="61"/>
      <c r="AS27" s="61"/>
      <c r="AT27" s="328">
        <f>SUM(BillDetail_List[[#This Row],[Other Disbs]:[VAT On Other Disbs]])</f>
        <v>0</v>
      </c>
      <c r="AU27" s="61"/>
      <c r="AV27" s="327">
        <f>BillDetail_List[Other Disbs]+BillDetail_List[Counsel''s Base Fees]+BillDetail_List[Base PC]</f>
        <v>1190</v>
      </c>
      <c r="AW27" s="328">
        <f>BillDetail_List[VAT On Other Disbs]+BillDetail_List[VAT on Counsel''s SF]+BillDetail_List[VAT on Base Counsel Fees]+BillDetail_List[VAT on SF on Base PC]+BillDetail_List[VAT on Base PC]</f>
        <v>476</v>
      </c>
      <c r="AX27" s="328">
        <f>BillDetail_List[Base PC]+BillDetail_List[SF on Base PC]</f>
        <v>2380</v>
      </c>
      <c r="AY27" s="328">
        <f>BillDetail_List[ATE Premium]+BillDetail_List[Other Disbs]+BillDetail_List[Counsel''s SF]+BillDetail_List[Counsel''s Base Fees]</f>
        <v>0</v>
      </c>
      <c r="AZ27" s="328">
        <f>SUM(BillDetail_List[[#This Row],[Total VAT]:[Total Disbs]])</f>
        <v>2856</v>
      </c>
      <c r="BA27" s="320">
        <f>VLOOKUP(BillDetail_List[[#This Row],[Phase Code]],phasenos,4,FALSE)</f>
        <v>7</v>
      </c>
      <c r="BB27" s="374">
        <f>VLOOKUP(BillDetail_List[[#This Row],[Task Code]],tasknos,6,FALSE)</f>
        <v>25</v>
      </c>
    </row>
    <row r="28" spans="1:54" ht="31" x14ac:dyDescent="0.25">
      <c r="A28" s="56">
        <v>25</v>
      </c>
      <c r="B28" s="31"/>
      <c r="C28" s="288" t="s">
        <v>210</v>
      </c>
      <c r="D28" s="295" t="str">
        <f>VLOOKUP(BillDetail_List[Part ID],FundingList,2,FALSE)</f>
        <v>Costs of CA &amp; Associates - Funded under CFA dated 1/9/12 - VAT at 20%</v>
      </c>
      <c r="E28" s="58">
        <v>41159</v>
      </c>
      <c r="F28" s="46" t="str">
        <f>VLOOKUP(BillDetail_List[Task Code],JCodeList,5,FALSE)</f>
        <v>Expert reports</v>
      </c>
      <c r="G28" s="47" t="str">
        <f>VLOOKUP(BillDetail_List[Task Code],JCodeList,2,FALSE)</f>
        <v xml:space="preserve">Own expert evidence </v>
      </c>
      <c r="H28" s="43" t="str">
        <f>VLOOKUP(BillDetail_List[Activity Code],ActivityCodeList,2,FALSE)</f>
        <v>Communicate (internally within legal team)</v>
      </c>
      <c r="I28" s="43" t="str">
        <f>IF(ISBLANK(BillDetail_List[Expense Code]),"",VLOOKUP(BillDetail_List[Expense Code],ExpenseCodeList,2,FALSE))</f>
        <v/>
      </c>
      <c r="J28" s="31" t="s">
        <v>58</v>
      </c>
      <c r="K28" s="23" t="s">
        <v>171</v>
      </c>
      <c r="L28" s="59" t="s">
        <v>718</v>
      </c>
      <c r="M28" s="31" t="s">
        <v>682</v>
      </c>
      <c r="N28" s="31"/>
      <c r="O28" s="31"/>
      <c r="P28" s="57" t="s">
        <v>225</v>
      </c>
      <c r="Q28" s="22" t="str">
        <f>VLOOKUP(BillDetail_List[LTM],LTMList,3,FALSE)</f>
        <v>Solicitor (Grade C)</v>
      </c>
      <c r="R28" s="43" t="str">
        <f>VLOOKUP(BillDetail_List[LTM],LTMList,4,FALSE)</f>
        <v>C</v>
      </c>
      <c r="S28" s="57"/>
      <c r="T28" s="63"/>
      <c r="U28" s="60">
        <v>2</v>
      </c>
      <c r="V28" s="44">
        <f>IF(ISNA(VLOOKUP(BillDetail_List[LTM],LTM_List[],6,FALSE)) = TRUE,0,VLOOKUP(BillDetail_List[LTM],LTM_List[],6,FALSE))</f>
        <v>170</v>
      </c>
      <c r="W28" s="28">
        <f>VLOOKUP(BillDetail_List[Part ID],FundingList,8,FALSE)</f>
        <v>1</v>
      </c>
      <c r="X28" s="328">
        <f>BillDetail_List[Base PC]</f>
        <v>340</v>
      </c>
      <c r="Y28" s="328">
        <f>BillDetail_List[Counsel''s Base Fees]+BillDetail_List[Other Disbs]+BillDetail_List[ATE Premium]</f>
        <v>0</v>
      </c>
      <c r="Z28" s="28">
        <f>IF(CounselBaseFees=0,VLOOKUP(BillDetail_List[Part ID],FundingList,3,FALSE),VLOOKUP(BillDetail_List[LTM],LTMList,9,FALSE))</f>
        <v>1</v>
      </c>
      <c r="AA28" s="45">
        <f>VLOOKUP(BillDetail_List[Part ID],FundingList,4,FALSE)</f>
        <v>0.2</v>
      </c>
      <c r="AB28" s="328">
        <f>BillDetail_List[Total VAT]</f>
        <v>136</v>
      </c>
      <c r="AC28" s="44" t="str">
        <f>VLOOKUP(BillDetail_List[Task Code],JCodeList,4,FALSE)</f>
        <v>JH00</v>
      </c>
      <c r="AD28" s="31" t="s">
        <v>135</v>
      </c>
      <c r="AE28" s="31" t="s">
        <v>91</v>
      </c>
      <c r="AF28" s="43">
        <f>VLOOKUP(BillDetail_List[Activity Code],ActivityCodeList,5,FALSE)</f>
        <v>8</v>
      </c>
      <c r="AG28" s="31"/>
      <c r="AH28" s="328">
        <f>IF(BillDetail_List[Entry_Alloc%]=0,(BillDetail_List[Time]*BillDetail_List[LTM Rate])*BillDetail_List[[#This Row],[Funding PerCent Allowed]],(BillDetail_List[Time]*BillDetail_List[LTM Rate])*BillDetail_List[[#This Row],[Funding PerCent Allowed]]*BillDetail_List[Entry_Alloc%])</f>
        <v>340</v>
      </c>
      <c r="AI28" s="328">
        <f>BillDetail_List[Base PC]*BillDetail_List[VAT Rate]</f>
        <v>68</v>
      </c>
      <c r="AJ28" s="328">
        <f>BillDetail_List[Base PC]*BillDetail_List[SF%]</f>
        <v>340</v>
      </c>
      <c r="AK28" s="328">
        <f>BillDetail_List[SF on Base PC]*BillDetail_List[VAT Rate]</f>
        <v>68</v>
      </c>
      <c r="AL28" s="328">
        <f>SUM(BillDetail_List[[#This Row],[Base PC]:[VAT on SF on Base PC]])</f>
        <v>816</v>
      </c>
      <c r="AM28" s="61"/>
      <c r="AN28" s="328">
        <f>BillDetail_List[Counsel''s Base Fees]*BillDetail_List[VAT Rate]</f>
        <v>0</v>
      </c>
      <c r="AO28" s="328">
        <f>BillDetail_List[Counsel''s Base Fees]*BillDetail_List[SF%]</f>
        <v>0</v>
      </c>
      <c r="AP28" s="328">
        <f>BillDetail_List[Counsel''s SF]*BillDetail_List[VAT Rate]</f>
        <v>0</v>
      </c>
      <c r="AQ28" s="328">
        <f>SUM(BillDetail_List[[#This Row],[Counsel''s Base Fees]:[VAT on Counsel''s SF]])</f>
        <v>0</v>
      </c>
      <c r="AR28" s="61"/>
      <c r="AS28" s="61"/>
      <c r="AT28" s="328">
        <f>SUM(BillDetail_List[[#This Row],[Other Disbs]:[VAT On Other Disbs]])</f>
        <v>0</v>
      </c>
      <c r="AU28" s="61"/>
      <c r="AV28" s="327">
        <f>BillDetail_List[Other Disbs]+BillDetail_List[Counsel''s Base Fees]+BillDetail_List[Base PC]</f>
        <v>340</v>
      </c>
      <c r="AW28" s="328">
        <f>BillDetail_List[VAT On Other Disbs]+BillDetail_List[VAT on Counsel''s SF]+BillDetail_List[VAT on Base Counsel Fees]+BillDetail_List[VAT on SF on Base PC]+BillDetail_List[VAT on Base PC]</f>
        <v>136</v>
      </c>
      <c r="AX28" s="328">
        <f>BillDetail_List[Base PC]+BillDetail_List[SF on Base PC]</f>
        <v>680</v>
      </c>
      <c r="AY28" s="328">
        <f>BillDetail_List[ATE Premium]+BillDetail_List[Other Disbs]+BillDetail_List[Counsel''s SF]+BillDetail_List[Counsel''s Base Fees]</f>
        <v>0</v>
      </c>
      <c r="AZ28" s="328">
        <f>SUM(BillDetail_List[[#This Row],[Total VAT]:[Total Disbs]])</f>
        <v>816</v>
      </c>
      <c r="BA28" s="320">
        <f>VLOOKUP(BillDetail_List[[#This Row],[Phase Code]],phasenos,4,FALSE)</f>
        <v>8</v>
      </c>
      <c r="BB28" s="374">
        <f>VLOOKUP(BillDetail_List[[#This Row],[Task Code]],tasknos,6,FALSE)</f>
        <v>28</v>
      </c>
    </row>
    <row r="29" spans="1:54" x14ac:dyDescent="0.25">
      <c r="A29" s="56">
        <v>26</v>
      </c>
      <c r="B29" s="31"/>
      <c r="C29" s="288" t="s">
        <v>210</v>
      </c>
      <c r="D29" s="295" t="str">
        <f>VLOOKUP(BillDetail_List[Part ID],FundingList,2,FALSE)</f>
        <v>Costs of CA &amp; Associates - Funded under CFA dated 1/9/12 - VAT at 20%</v>
      </c>
      <c r="E29" s="58">
        <v>41160</v>
      </c>
      <c r="F29" s="46" t="str">
        <f>VLOOKUP(BillDetail_List[Task Code],JCodeList,5,FALSE)</f>
        <v>Expert reports</v>
      </c>
      <c r="G29" s="47" t="str">
        <f>VLOOKUP(BillDetail_List[Task Code],JCodeList,2,FALSE)</f>
        <v xml:space="preserve">Own expert evidence </v>
      </c>
      <c r="H29" s="43" t="str">
        <f>VLOOKUP(BillDetail_List[Activity Code],ActivityCodeList,2,FALSE)</f>
        <v>Communicate (with client)</v>
      </c>
      <c r="I29" s="43" t="str">
        <f>IF(ISBLANK(BillDetail_List[Expense Code]),"",VLOOKUP(BillDetail_List[Expense Code],ExpenseCodeList,2,FALSE))</f>
        <v/>
      </c>
      <c r="J29" s="31" t="s">
        <v>58</v>
      </c>
      <c r="K29" s="23" t="s">
        <v>171</v>
      </c>
      <c r="L29" s="59" t="s">
        <v>718</v>
      </c>
      <c r="M29" s="31" t="s">
        <v>682</v>
      </c>
      <c r="N29" s="31"/>
      <c r="O29" s="31"/>
      <c r="P29" s="57" t="s">
        <v>225</v>
      </c>
      <c r="Q29" s="22" t="str">
        <f>VLOOKUP(BillDetail_List[LTM],LTMList,3,FALSE)</f>
        <v>Solicitor (Grade C)</v>
      </c>
      <c r="R29" s="43" t="str">
        <f>VLOOKUP(BillDetail_List[LTM],LTMList,4,FALSE)</f>
        <v>C</v>
      </c>
      <c r="S29" s="57"/>
      <c r="T29" s="63"/>
      <c r="U29" s="60">
        <v>0.5</v>
      </c>
      <c r="V29" s="44">
        <f>IF(ISNA(VLOOKUP(BillDetail_List[LTM],LTM_List[],6,FALSE)) = TRUE,0,VLOOKUP(BillDetail_List[LTM],LTM_List[],6,FALSE))</f>
        <v>170</v>
      </c>
      <c r="W29" s="28">
        <f>VLOOKUP(BillDetail_List[Part ID],FundingList,8,FALSE)</f>
        <v>1</v>
      </c>
      <c r="X29" s="328">
        <f>BillDetail_List[Base PC]</f>
        <v>85</v>
      </c>
      <c r="Y29" s="328">
        <f>BillDetail_List[Counsel''s Base Fees]+BillDetail_List[Other Disbs]+BillDetail_List[ATE Premium]</f>
        <v>0</v>
      </c>
      <c r="Z29" s="28">
        <f>IF(CounselBaseFees=0,VLOOKUP(BillDetail_List[Part ID],FundingList,3,FALSE),VLOOKUP(BillDetail_List[LTM],LTMList,9,FALSE))</f>
        <v>1</v>
      </c>
      <c r="AA29" s="45">
        <f>VLOOKUP(BillDetail_List[Part ID],FundingList,4,FALSE)</f>
        <v>0.2</v>
      </c>
      <c r="AB29" s="328">
        <f>BillDetail_List[Total VAT]</f>
        <v>34</v>
      </c>
      <c r="AC29" s="44" t="str">
        <f>VLOOKUP(BillDetail_List[Task Code],JCodeList,4,FALSE)</f>
        <v>JH00</v>
      </c>
      <c r="AD29" s="31" t="s">
        <v>135</v>
      </c>
      <c r="AE29" s="31" t="s">
        <v>64</v>
      </c>
      <c r="AF29" s="43">
        <f>VLOOKUP(BillDetail_List[Activity Code],ActivityCodeList,5,FALSE)</f>
        <v>3</v>
      </c>
      <c r="AG29" s="31"/>
      <c r="AH29" s="328">
        <f>IF(BillDetail_List[Entry_Alloc%]=0,(BillDetail_List[Time]*BillDetail_List[LTM Rate])*BillDetail_List[[#This Row],[Funding PerCent Allowed]],(BillDetail_List[Time]*BillDetail_List[LTM Rate])*BillDetail_List[[#This Row],[Funding PerCent Allowed]]*BillDetail_List[Entry_Alloc%])</f>
        <v>85</v>
      </c>
      <c r="AI29" s="328">
        <f>BillDetail_List[Base PC]*BillDetail_List[VAT Rate]</f>
        <v>17</v>
      </c>
      <c r="AJ29" s="328">
        <f>BillDetail_List[Base PC]*BillDetail_List[SF%]</f>
        <v>85</v>
      </c>
      <c r="AK29" s="328">
        <f>BillDetail_List[SF on Base PC]*BillDetail_List[VAT Rate]</f>
        <v>17</v>
      </c>
      <c r="AL29" s="328">
        <f>SUM(BillDetail_List[[#This Row],[Base PC]:[VAT on SF on Base PC]])</f>
        <v>204</v>
      </c>
      <c r="AM29" s="61"/>
      <c r="AN29" s="328">
        <f>BillDetail_List[Counsel''s Base Fees]*BillDetail_List[VAT Rate]</f>
        <v>0</v>
      </c>
      <c r="AO29" s="328">
        <f>BillDetail_List[Counsel''s Base Fees]*BillDetail_List[SF%]</f>
        <v>0</v>
      </c>
      <c r="AP29" s="328">
        <f>BillDetail_List[Counsel''s SF]*BillDetail_List[VAT Rate]</f>
        <v>0</v>
      </c>
      <c r="AQ29" s="328">
        <f>SUM(BillDetail_List[[#This Row],[Counsel''s Base Fees]:[VAT on Counsel''s SF]])</f>
        <v>0</v>
      </c>
      <c r="AR29" s="61"/>
      <c r="AS29" s="61"/>
      <c r="AT29" s="328">
        <f>SUM(BillDetail_List[[#This Row],[Other Disbs]:[VAT On Other Disbs]])</f>
        <v>0</v>
      </c>
      <c r="AU29" s="61"/>
      <c r="AV29" s="327">
        <f>BillDetail_List[Other Disbs]+BillDetail_List[Counsel''s Base Fees]+BillDetail_List[Base PC]</f>
        <v>85</v>
      </c>
      <c r="AW29" s="328">
        <f>BillDetail_List[VAT On Other Disbs]+BillDetail_List[VAT on Counsel''s SF]+BillDetail_List[VAT on Base Counsel Fees]+BillDetail_List[VAT on SF on Base PC]+BillDetail_List[VAT on Base PC]</f>
        <v>34</v>
      </c>
      <c r="AX29" s="328">
        <f>BillDetail_List[Base PC]+BillDetail_List[SF on Base PC]</f>
        <v>170</v>
      </c>
      <c r="AY29" s="328">
        <f>BillDetail_List[ATE Premium]+BillDetail_List[Other Disbs]+BillDetail_List[Counsel''s SF]+BillDetail_List[Counsel''s Base Fees]</f>
        <v>0</v>
      </c>
      <c r="AZ29" s="328">
        <f>SUM(BillDetail_List[[#This Row],[Total VAT]:[Total Disbs]])</f>
        <v>204</v>
      </c>
      <c r="BA29" s="320">
        <f>VLOOKUP(BillDetail_List[[#This Row],[Phase Code]],phasenos,4,FALSE)</f>
        <v>8</v>
      </c>
      <c r="BB29" s="374">
        <f>VLOOKUP(BillDetail_List[[#This Row],[Task Code]],tasknos,6,FALSE)</f>
        <v>28</v>
      </c>
    </row>
    <row r="30" spans="1:54" ht="31" x14ac:dyDescent="0.25">
      <c r="A30" s="56">
        <v>27</v>
      </c>
      <c r="B30" s="31"/>
      <c r="C30" s="288" t="s">
        <v>210</v>
      </c>
      <c r="D30" s="295" t="str">
        <f>VLOOKUP(BillDetail_List[Part ID],FundingList,2,FALSE)</f>
        <v>Costs of CA &amp; Associates - Funded under CFA dated 1/9/12 - VAT at 20%</v>
      </c>
      <c r="E30" s="58">
        <v>41161</v>
      </c>
      <c r="F30" s="46" t="str">
        <f>VLOOKUP(BillDetail_List[Task Code],JCodeList,5,FALSE)</f>
        <v>Expert reports</v>
      </c>
      <c r="G30" s="47" t="str">
        <f>VLOOKUP(BillDetail_List[Task Code],JCodeList,2,FALSE)</f>
        <v xml:space="preserve">Own expert evidence </v>
      </c>
      <c r="H30" s="43" t="str">
        <f>VLOOKUP(BillDetail_List[Activity Code],ActivityCodeList,2,FALSE)</f>
        <v>Communicate (Other Party(s)/other outside lawyers)</v>
      </c>
      <c r="I30" s="43" t="str">
        <f>IF(ISBLANK(BillDetail_List[Expense Code]),"",VLOOKUP(BillDetail_List[Expense Code],ExpenseCodeList,2,FALSE))</f>
        <v/>
      </c>
      <c r="J30" s="31" t="s">
        <v>58</v>
      </c>
      <c r="K30" s="23" t="s">
        <v>171</v>
      </c>
      <c r="L30" s="59" t="s">
        <v>718</v>
      </c>
      <c r="M30" s="31" t="s">
        <v>682</v>
      </c>
      <c r="N30" s="31"/>
      <c r="O30" s="31"/>
      <c r="P30" s="57" t="s">
        <v>25</v>
      </c>
      <c r="Q30" s="22" t="str">
        <f>VLOOKUP(BillDetail_List[LTM],LTMList,3,FALSE)</f>
        <v>Solicitor (Grade C)</v>
      </c>
      <c r="R30" s="43" t="str">
        <f>VLOOKUP(BillDetail_List[LTM],LTMList,4,FALSE)</f>
        <v>C</v>
      </c>
      <c r="S30" s="57"/>
      <c r="T30" s="63"/>
      <c r="U30" s="60">
        <v>7</v>
      </c>
      <c r="V30" s="44">
        <f>IF(ISNA(VLOOKUP(BillDetail_List[LTM],LTM_List[],6,FALSE)) = TRUE,0,VLOOKUP(BillDetail_List[LTM],LTM_List[],6,FALSE))</f>
        <v>130</v>
      </c>
      <c r="W30" s="28">
        <f>VLOOKUP(BillDetail_List[Part ID],FundingList,8,FALSE)</f>
        <v>1</v>
      </c>
      <c r="X30" s="328">
        <f>BillDetail_List[Base PC]</f>
        <v>910</v>
      </c>
      <c r="Y30" s="328">
        <f>BillDetail_List[Counsel''s Base Fees]+BillDetail_List[Other Disbs]+BillDetail_List[ATE Premium]</f>
        <v>0</v>
      </c>
      <c r="Z30" s="28">
        <f>IF(CounselBaseFees=0,VLOOKUP(BillDetail_List[Part ID],FundingList,3,FALSE),VLOOKUP(BillDetail_List[LTM],LTMList,9,FALSE))</f>
        <v>1</v>
      </c>
      <c r="AA30" s="45">
        <f>VLOOKUP(BillDetail_List[Part ID],FundingList,4,FALSE)</f>
        <v>0.2</v>
      </c>
      <c r="AB30" s="328">
        <f>BillDetail_List[Total VAT]</f>
        <v>364</v>
      </c>
      <c r="AC30" s="44" t="str">
        <f>VLOOKUP(BillDetail_List[Task Code],JCodeList,4,FALSE)</f>
        <v>JH00</v>
      </c>
      <c r="AD30" s="31" t="s">
        <v>135</v>
      </c>
      <c r="AE30" s="31" t="s">
        <v>95</v>
      </c>
      <c r="AF30" s="43">
        <f>VLOOKUP(BillDetail_List[Activity Code],ActivityCodeList,5,FALSE)</f>
        <v>6</v>
      </c>
      <c r="AG30" s="31"/>
      <c r="AH30" s="328">
        <f>IF(BillDetail_List[Entry_Alloc%]=0,(BillDetail_List[Time]*BillDetail_List[LTM Rate])*BillDetail_List[[#This Row],[Funding PerCent Allowed]],(BillDetail_List[Time]*BillDetail_List[LTM Rate])*BillDetail_List[[#This Row],[Funding PerCent Allowed]]*BillDetail_List[Entry_Alloc%])</f>
        <v>910</v>
      </c>
      <c r="AI30" s="328">
        <f>BillDetail_List[Base PC]*BillDetail_List[VAT Rate]</f>
        <v>182</v>
      </c>
      <c r="AJ30" s="328">
        <f>BillDetail_List[Base PC]*BillDetail_List[SF%]</f>
        <v>910</v>
      </c>
      <c r="AK30" s="328">
        <f>BillDetail_List[SF on Base PC]*BillDetail_List[VAT Rate]</f>
        <v>182</v>
      </c>
      <c r="AL30" s="328">
        <f>SUM(BillDetail_List[[#This Row],[Base PC]:[VAT on SF on Base PC]])</f>
        <v>2184</v>
      </c>
      <c r="AM30" s="61"/>
      <c r="AN30" s="328">
        <f>BillDetail_List[Counsel''s Base Fees]*BillDetail_List[VAT Rate]</f>
        <v>0</v>
      </c>
      <c r="AO30" s="328">
        <f>BillDetail_List[Counsel''s Base Fees]*BillDetail_List[SF%]</f>
        <v>0</v>
      </c>
      <c r="AP30" s="328">
        <f>BillDetail_List[Counsel''s SF]*BillDetail_List[VAT Rate]</f>
        <v>0</v>
      </c>
      <c r="AQ30" s="328">
        <f>SUM(BillDetail_List[[#This Row],[Counsel''s Base Fees]:[VAT on Counsel''s SF]])</f>
        <v>0</v>
      </c>
      <c r="AR30" s="61"/>
      <c r="AS30" s="61"/>
      <c r="AT30" s="328">
        <f>SUM(BillDetail_List[[#This Row],[Other Disbs]:[VAT On Other Disbs]])</f>
        <v>0</v>
      </c>
      <c r="AU30" s="61"/>
      <c r="AV30" s="327">
        <f>BillDetail_List[Other Disbs]+BillDetail_List[Counsel''s Base Fees]+BillDetail_List[Base PC]</f>
        <v>910</v>
      </c>
      <c r="AW30" s="328">
        <f>BillDetail_List[VAT On Other Disbs]+BillDetail_List[VAT on Counsel''s SF]+BillDetail_List[VAT on Base Counsel Fees]+BillDetail_List[VAT on SF on Base PC]+BillDetail_List[VAT on Base PC]</f>
        <v>364</v>
      </c>
      <c r="AX30" s="328">
        <f>BillDetail_List[Base PC]+BillDetail_List[SF on Base PC]</f>
        <v>1820</v>
      </c>
      <c r="AY30" s="328">
        <f>BillDetail_List[ATE Premium]+BillDetail_List[Other Disbs]+BillDetail_List[Counsel''s SF]+BillDetail_List[Counsel''s Base Fees]</f>
        <v>0</v>
      </c>
      <c r="AZ30" s="328">
        <f>SUM(BillDetail_List[[#This Row],[Total VAT]:[Total Disbs]])</f>
        <v>2184</v>
      </c>
      <c r="BA30" s="320">
        <f>VLOOKUP(BillDetail_List[[#This Row],[Phase Code]],phasenos,4,FALSE)</f>
        <v>8</v>
      </c>
      <c r="BB30" s="374">
        <f>VLOOKUP(BillDetail_List[[#This Row],[Task Code]],tasknos,6,FALSE)</f>
        <v>28</v>
      </c>
    </row>
    <row r="31" spans="1:54" x14ac:dyDescent="0.25">
      <c r="A31" s="56">
        <v>28</v>
      </c>
      <c r="B31" s="31"/>
      <c r="C31" s="288" t="s">
        <v>210</v>
      </c>
      <c r="D31" s="295" t="str">
        <f>VLOOKUP(BillDetail_List[Part ID],FundingList,2,FALSE)</f>
        <v>Costs of CA &amp; Associates - Funded under CFA dated 1/9/12 - VAT at 20%</v>
      </c>
      <c r="E31" s="58">
        <v>41162</v>
      </c>
      <c r="F31" s="46" t="str">
        <f>VLOOKUP(BillDetail_List[Task Code],JCodeList,5,FALSE)</f>
        <v>Expert reports</v>
      </c>
      <c r="G31" s="47" t="str">
        <f>VLOOKUP(BillDetail_List[Task Code],JCodeList,2,FALSE)</f>
        <v xml:space="preserve">Own expert evidence </v>
      </c>
      <c r="H31" s="43" t="e">
        <f>VLOOKUP(BillDetail_List[Activity Code],ActivityCodeList,2,FALSE)</f>
        <v>#N/A</v>
      </c>
      <c r="I31" s="43" t="str">
        <f>IF(ISBLANK(BillDetail_List[Expense Code]),"",VLOOKUP(BillDetail_List[Expense Code],ExpenseCodeList,2,FALSE))</f>
        <v>Expert Witness Charges</v>
      </c>
      <c r="J31" s="31" t="s">
        <v>58</v>
      </c>
      <c r="K31" s="23" t="s">
        <v>171</v>
      </c>
      <c r="L31" s="59" t="s">
        <v>718</v>
      </c>
      <c r="M31" s="31" t="s">
        <v>682</v>
      </c>
      <c r="N31" s="31"/>
      <c r="O31" s="31"/>
      <c r="P31" s="57"/>
      <c r="Q31" s="22" t="e">
        <f>VLOOKUP(BillDetail_List[LTM],LTMList,3,FALSE)</f>
        <v>#N/A</v>
      </c>
      <c r="R31" s="43" t="e">
        <f>VLOOKUP(BillDetail_List[LTM],LTMList,4,FALSE)</f>
        <v>#N/A</v>
      </c>
      <c r="S31" s="57"/>
      <c r="T31" s="63"/>
      <c r="U31" s="60"/>
      <c r="V31" s="44">
        <f>IF(ISNA(VLOOKUP(BillDetail_List[LTM],LTM_List[],6,FALSE)) = TRUE,0,VLOOKUP(BillDetail_List[LTM],LTM_List[],6,FALSE))</f>
        <v>0</v>
      </c>
      <c r="W31" s="28">
        <f>VLOOKUP(BillDetail_List[Part ID],FundingList,8,FALSE)</f>
        <v>1</v>
      </c>
      <c r="X31" s="328">
        <f>BillDetail_List[Base PC]</f>
        <v>0</v>
      </c>
      <c r="Y31" s="328">
        <f>BillDetail_List[Counsel''s Base Fees]+BillDetail_List[Other Disbs]+BillDetail_List[ATE Premium]</f>
        <v>3500</v>
      </c>
      <c r="Z31" s="28">
        <f>IF(CounselBaseFees=0,VLOOKUP(BillDetail_List[Part ID],FundingList,3,FALSE),VLOOKUP(BillDetail_List[LTM],LTMList,9,FALSE))</f>
        <v>1</v>
      </c>
      <c r="AA31" s="45">
        <f>VLOOKUP(BillDetail_List[Part ID],FundingList,4,FALSE)</f>
        <v>0.2</v>
      </c>
      <c r="AB31" s="328">
        <f>BillDetail_List[Total VAT]</f>
        <v>0</v>
      </c>
      <c r="AC31" s="44" t="str">
        <f>VLOOKUP(BillDetail_List[Task Code],JCodeList,4,FALSE)</f>
        <v>JH00</v>
      </c>
      <c r="AD31" s="31" t="s">
        <v>135</v>
      </c>
      <c r="AE31" s="31"/>
      <c r="AF31" s="43" t="e">
        <f>VLOOKUP(BillDetail_List[Activity Code],ActivityCodeList,5,FALSE)</f>
        <v>#N/A</v>
      </c>
      <c r="AG31" s="31" t="s">
        <v>722</v>
      </c>
      <c r="AH31" s="328">
        <f>IF(BillDetail_List[Entry_Alloc%]=0,(BillDetail_List[Time]*BillDetail_List[LTM Rate])*BillDetail_List[[#This Row],[Funding PerCent Allowed]],(BillDetail_List[Time]*BillDetail_List[LTM Rate])*BillDetail_List[[#This Row],[Funding PerCent Allowed]]*BillDetail_List[Entry_Alloc%])</f>
        <v>0</v>
      </c>
      <c r="AI31" s="328">
        <f>BillDetail_List[Base PC]*BillDetail_List[VAT Rate]</f>
        <v>0</v>
      </c>
      <c r="AJ31" s="328">
        <f>BillDetail_List[Base PC]*BillDetail_List[SF%]</f>
        <v>0</v>
      </c>
      <c r="AK31" s="328">
        <f>BillDetail_List[SF on Base PC]*BillDetail_List[VAT Rate]</f>
        <v>0</v>
      </c>
      <c r="AL31" s="328">
        <f>SUM(BillDetail_List[[#This Row],[Base PC]:[VAT on SF on Base PC]])</f>
        <v>0</v>
      </c>
      <c r="AM31" s="61"/>
      <c r="AN31" s="328">
        <f>BillDetail_List[Counsel''s Base Fees]*BillDetail_List[VAT Rate]</f>
        <v>0</v>
      </c>
      <c r="AO31" s="328">
        <f>BillDetail_List[Counsel''s Base Fees]*BillDetail_List[SF%]</f>
        <v>0</v>
      </c>
      <c r="AP31" s="328">
        <f>BillDetail_List[Counsel''s SF]*BillDetail_List[VAT Rate]</f>
        <v>0</v>
      </c>
      <c r="AQ31" s="328">
        <f>SUM(BillDetail_List[[#This Row],[Counsel''s Base Fees]:[VAT on Counsel''s SF]])</f>
        <v>0</v>
      </c>
      <c r="AR31" s="61">
        <v>3500</v>
      </c>
      <c r="AS31" s="61"/>
      <c r="AT31" s="328">
        <f>SUM(BillDetail_List[[#This Row],[Other Disbs]:[VAT On Other Disbs]])</f>
        <v>3500</v>
      </c>
      <c r="AU31" s="61"/>
      <c r="AV31" s="327">
        <f>BillDetail_List[Other Disbs]+BillDetail_List[Counsel''s Base Fees]+BillDetail_List[Base PC]</f>
        <v>3500</v>
      </c>
      <c r="AW31" s="328">
        <f>BillDetail_List[VAT On Other Disbs]+BillDetail_List[VAT on Counsel''s SF]+BillDetail_List[VAT on Base Counsel Fees]+BillDetail_List[VAT on SF on Base PC]+BillDetail_List[VAT on Base PC]</f>
        <v>0</v>
      </c>
      <c r="AX31" s="328">
        <f>BillDetail_List[Base PC]+BillDetail_List[SF on Base PC]</f>
        <v>0</v>
      </c>
      <c r="AY31" s="328">
        <f>BillDetail_List[ATE Premium]+BillDetail_List[Other Disbs]+BillDetail_List[Counsel''s SF]+BillDetail_List[Counsel''s Base Fees]</f>
        <v>3500</v>
      </c>
      <c r="AZ31" s="328">
        <f>SUM(BillDetail_List[[#This Row],[Total VAT]:[Total Disbs]])</f>
        <v>3500</v>
      </c>
      <c r="BA31" s="320">
        <f>VLOOKUP(BillDetail_List[[#This Row],[Phase Code]],phasenos,4,FALSE)</f>
        <v>8</v>
      </c>
      <c r="BB31" s="374">
        <f>VLOOKUP(BillDetail_List[[#This Row],[Task Code]],tasknos,6,FALSE)</f>
        <v>28</v>
      </c>
    </row>
    <row r="32" spans="1:54" ht="31" x14ac:dyDescent="0.25">
      <c r="A32" s="56">
        <v>29</v>
      </c>
      <c r="B32" s="31"/>
      <c r="C32" s="288" t="s">
        <v>210</v>
      </c>
      <c r="D32" s="295" t="str">
        <f>VLOOKUP(BillDetail_List[Part ID],FundingList,2,FALSE)</f>
        <v>Costs of CA &amp; Associates - Funded under CFA dated 1/9/12 - VAT at 20%</v>
      </c>
      <c r="E32" s="58">
        <v>41163</v>
      </c>
      <c r="F32" s="46" t="str">
        <f>VLOOKUP(BillDetail_List[Task Code],JCodeList,5,FALSE)</f>
        <v>Case and Costs Management Hearings</v>
      </c>
      <c r="G32" s="47" t="str">
        <f>VLOOKUP(BillDetail_List[Task Code],JCodeList,2,FALSE)</f>
        <v>Pre Trial Review</v>
      </c>
      <c r="H32" s="43" t="str">
        <f>VLOOKUP(BillDetail_List[Activity Code],ActivityCodeList,2,FALSE)</f>
        <v>Appear For/Attend</v>
      </c>
      <c r="I32" s="43" t="str">
        <f>IF(ISBLANK(BillDetail_List[Expense Code]),"",VLOOKUP(BillDetail_List[Expense Code],ExpenseCodeList,2,FALSE))</f>
        <v/>
      </c>
      <c r="J32" s="31" t="s">
        <v>58</v>
      </c>
      <c r="K32" s="23" t="s">
        <v>43</v>
      </c>
      <c r="L32" s="59" t="s">
        <v>718</v>
      </c>
      <c r="M32" s="31" t="s">
        <v>682</v>
      </c>
      <c r="N32" s="31"/>
      <c r="O32" s="31"/>
      <c r="P32" s="57" t="s">
        <v>225</v>
      </c>
      <c r="Q32" s="22" t="str">
        <f>VLOOKUP(BillDetail_List[LTM],LTMList,3,FALSE)</f>
        <v>Solicitor (Grade C)</v>
      </c>
      <c r="R32" s="43" t="str">
        <f>VLOOKUP(BillDetail_List[LTM],LTMList,4,FALSE)</f>
        <v>C</v>
      </c>
      <c r="S32" s="57"/>
      <c r="T32" s="63"/>
      <c r="U32" s="424">
        <v>5</v>
      </c>
      <c r="V32" s="44">
        <f>IF(ISNA(VLOOKUP(BillDetail_List[LTM],LTM_List[],6,FALSE)) = TRUE,0,VLOOKUP(BillDetail_List[LTM],LTM_List[],6,FALSE))</f>
        <v>170</v>
      </c>
      <c r="W32" s="28">
        <f>VLOOKUP(BillDetail_List[Part ID],FundingList,8,FALSE)</f>
        <v>1</v>
      </c>
      <c r="X32" s="328">
        <f>BillDetail_List[Base PC]</f>
        <v>850</v>
      </c>
      <c r="Y32" s="328">
        <f>BillDetail_List[Counsel''s Base Fees]+BillDetail_List[Other Disbs]+BillDetail_List[ATE Premium]</f>
        <v>0</v>
      </c>
      <c r="Z32" s="28">
        <f>IF(CounselBaseFees=0,VLOOKUP(BillDetail_List[Part ID],FundingList,3,FALSE),VLOOKUP(BillDetail_List[LTM],LTMList,9,FALSE))</f>
        <v>1</v>
      </c>
      <c r="AA32" s="45">
        <f>VLOOKUP(BillDetail_List[Part ID],FundingList,4,FALSE)</f>
        <v>0.2</v>
      </c>
      <c r="AB32" s="328">
        <f>BillDetail_List[Total VAT]</f>
        <v>340</v>
      </c>
      <c r="AC32" s="44" t="str">
        <f>VLOOKUP(BillDetail_List[Task Code],JCodeList,4,FALSE)</f>
        <v>JI00</v>
      </c>
      <c r="AD32" s="31" t="s">
        <v>139</v>
      </c>
      <c r="AE32" s="31" t="s">
        <v>72</v>
      </c>
      <c r="AF32" s="43">
        <f>VLOOKUP(BillDetail_List[Activity Code],ActivityCodeList,5,FALSE)</f>
        <v>13</v>
      </c>
      <c r="AG32" s="31"/>
      <c r="AH32" s="328">
        <f>IF(BillDetail_List[Entry_Alloc%]=0,(BillDetail_List[Time]*BillDetail_List[LTM Rate])*BillDetail_List[[#This Row],[Funding PerCent Allowed]],(BillDetail_List[Time]*BillDetail_List[LTM Rate])*BillDetail_List[[#This Row],[Funding PerCent Allowed]]*BillDetail_List[Entry_Alloc%])</f>
        <v>850</v>
      </c>
      <c r="AI32" s="328">
        <f>BillDetail_List[Base PC]*BillDetail_List[VAT Rate]</f>
        <v>170</v>
      </c>
      <c r="AJ32" s="328">
        <f>BillDetail_List[Base PC]*BillDetail_List[SF%]</f>
        <v>850</v>
      </c>
      <c r="AK32" s="328">
        <f>BillDetail_List[SF on Base PC]*BillDetail_List[VAT Rate]</f>
        <v>170</v>
      </c>
      <c r="AL32" s="328">
        <f>SUM(BillDetail_List[[#This Row],[Base PC]:[VAT on SF on Base PC]])</f>
        <v>2040</v>
      </c>
      <c r="AM32" s="61"/>
      <c r="AN32" s="328">
        <f>BillDetail_List[Counsel''s Base Fees]*BillDetail_List[VAT Rate]</f>
        <v>0</v>
      </c>
      <c r="AO32" s="328">
        <f>BillDetail_List[Counsel''s Base Fees]*BillDetail_List[SF%]</f>
        <v>0</v>
      </c>
      <c r="AP32" s="328">
        <f>BillDetail_List[Counsel''s SF]*BillDetail_List[VAT Rate]</f>
        <v>0</v>
      </c>
      <c r="AQ32" s="328">
        <f>SUM(BillDetail_List[[#This Row],[Counsel''s Base Fees]:[VAT on Counsel''s SF]])</f>
        <v>0</v>
      </c>
      <c r="AR32" s="61"/>
      <c r="AS32" s="61"/>
      <c r="AT32" s="328">
        <f>SUM(BillDetail_List[[#This Row],[Other Disbs]:[VAT On Other Disbs]])</f>
        <v>0</v>
      </c>
      <c r="AU32" s="61"/>
      <c r="AV32" s="327">
        <f>BillDetail_List[Other Disbs]+BillDetail_List[Counsel''s Base Fees]+BillDetail_List[Base PC]</f>
        <v>850</v>
      </c>
      <c r="AW32" s="328">
        <f>BillDetail_List[VAT On Other Disbs]+BillDetail_List[VAT on Counsel''s SF]+BillDetail_List[VAT on Base Counsel Fees]+BillDetail_List[VAT on SF on Base PC]+BillDetail_List[VAT on Base PC]</f>
        <v>340</v>
      </c>
      <c r="AX32" s="328">
        <f>BillDetail_List[Base PC]+BillDetail_List[SF on Base PC]</f>
        <v>1700</v>
      </c>
      <c r="AY32" s="328">
        <f>BillDetail_List[ATE Premium]+BillDetail_List[Other Disbs]+BillDetail_List[Counsel''s SF]+BillDetail_List[Counsel''s Base Fees]</f>
        <v>0</v>
      </c>
      <c r="AZ32" s="328">
        <f>SUM(BillDetail_List[[#This Row],[Total VAT]:[Total Disbs]])</f>
        <v>2040</v>
      </c>
      <c r="BA32" s="320">
        <f>VLOOKUP(BillDetail_List[[#This Row],[Phase Code]],phasenos,4,FALSE)</f>
        <v>9</v>
      </c>
      <c r="BB32" s="374">
        <f>VLOOKUP(BillDetail_List[[#This Row],[Task Code]],tasknos,6,FALSE)</f>
        <v>33</v>
      </c>
    </row>
    <row r="33" spans="1:54" ht="31" x14ac:dyDescent="0.25">
      <c r="A33" s="56">
        <v>30</v>
      </c>
      <c r="B33" s="31"/>
      <c r="C33" s="288" t="s">
        <v>210</v>
      </c>
      <c r="D33" s="295" t="str">
        <f>VLOOKUP(BillDetail_List[Part ID],FundingList,2,FALSE)</f>
        <v>Costs of CA &amp; Associates - Funded under CFA dated 1/9/12 - VAT at 20%</v>
      </c>
      <c r="E33" s="58">
        <v>41164</v>
      </c>
      <c r="F33" s="46" t="str">
        <f>VLOOKUP(BillDetail_List[Task Code],JCodeList,5,FALSE)</f>
        <v>Case and Costs Management Hearings</v>
      </c>
      <c r="G33" s="47" t="str">
        <f>VLOOKUP(BillDetail_List[Task Code],JCodeList,2,FALSE)</f>
        <v>Pre Trial Review</v>
      </c>
      <c r="H33" s="43" t="str">
        <f>VLOOKUP(BillDetail_List[Activity Code],ActivityCodeList,2,FALSE)</f>
        <v>Manage Data/Files/Documentation</v>
      </c>
      <c r="I33" s="43" t="str">
        <f>IF(ISBLANK(BillDetail_List[Expense Code]),"",VLOOKUP(BillDetail_List[Expense Code],ExpenseCodeList,2,FALSE))</f>
        <v/>
      </c>
      <c r="J33" s="31" t="s">
        <v>58</v>
      </c>
      <c r="K33" s="23" t="s">
        <v>43</v>
      </c>
      <c r="L33" s="59" t="s">
        <v>718</v>
      </c>
      <c r="M33" s="31" t="s">
        <v>682</v>
      </c>
      <c r="N33" s="31"/>
      <c r="O33" s="31"/>
      <c r="P33" s="57" t="s">
        <v>225</v>
      </c>
      <c r="Q33" s="43" t="str">
        <f>VLOOKUP(BillDetail_List[LTM],LTMList,3,FALSE)</f>
        <v>Solicitor (Grade C)</v>
      </c>
      <c r="R33" s="43" t="str">
        <f>VLOOKUP(BillDetail_List[LTM],LTMList,4,FALSE)</f>
        <v>C</v>
      </c>
      <c r="S33" s="57"/>
      <c r="T33" s="63"/>
      <c r="U33" s="60">
        <v>0.2</v>
      </c>
      <c r="V33" s="44">
        <f>IF(ISNA(VLOOKUP(BillDetail_List[LTM],LTM_List[],6,FALSE)) = TRUE,0,VLOOKUP(BillDetail_List[LTM],LTM_List[],6,FALSE))</f>
        <v>170</v>
      </c>
      <c r="W33" s="28">
        <f>VLOOKUP(BillDetail_List[Part ID],FundingList,8,FALSE)</f>
        <v>1</v>
      </c>
      <c r="X33" s="328">
        <f>BillDetail_List[Base PC]</f>
        <v>34</v>
      </c>
      <c r="Y33" s="328">
        <f>BillDetail_List[Counsel''s Base Fees]+BillDetail_List[Other Disbs]+BillDetail_List[ATE Premium]</f>
        <v>0</v>
      </c>
      <c r="Z33" s="28">
        <f>IF(CounselBaseFees=0,VLOOKUP(BillDetail_List[Part ID],FundingList,3,FALSE),VLOOKUP(BillDetail_List[LTM],LTMList,9,FALSE))</f>
        <v>1</v>
      </c>
      <c r="AA33" s="45">
        <f>VLOOKUP(BillDetail_List[Part ID],FundingList,4,FALSE)</f>
        <v>0.2</v>
      </c>
      <c r="AB33" s="328">
        <f>BillDetail_List[Total VAT]</f>
        <v>13.600000000000001</v>
      </c>
      <c r="AC33" s="44" t="str">
        <f>VLOOKUP(BillDetail_List[Task Code],JCodeList,4,FALSE)</f>
        <v>JI00</v>
      </c>
      <c r="AD33" s="31" t="s">
        <v>139</v>
      </c>
      <c r="AE33" s="31" t="s">
        <v>108</v>
      </c>
      <c r="AF33" s="43">
        <f>VLOOKUP(BillDetail_List[Activity Code],ActivityCodeList,5,FALSE)</f>
        <v>14</v>
      </c>
      <c r="AG33" s="31"/>
      <c r="AH33" s="328">
        <f>IF(BillDetail_List[Entry_Alloc%]=0,(BillDetail_List[Time]*BillDetail_List[LTM Rate])*BillDetail_List[[#This Row],[Funding PerCent Allowed]],(BillDetail_List[Time]*BillDetail_List[LTM Rate])*BillDetail_List[[#This Row],[Funding PerCent Allowed]]*BillDetail_List[Entry_Alloc%])</f>
        <v>34</v>
      </c>
      <c r="AI33" s="328">
        <f>BillDetail_List[Base PC]*BillDetail_List[VAT Rate]</f>
        <v>6.8000000000000007</v>
      </c>
      <c r="AJ33" s="328">
        <f>BillDetail_List[Base PC]*BillDetail_List[SF%]</f>
        <v>34</v>
      </c>
      <c r="AK33" s="328">
        <f>BillDetail_List[SF on Base PC]*BillDetail_List[VAT Rate]</f>
        <v>6.8000000000000007</v>
      </c>
      <c r="AL33" s="328">
        <f>SUM(BillDetail_List[[#This Row],[Base PC]:[VAT on SF on Base PC]])</f>
        <v>81.599999999999994</v>
      </c>
      <c r="AM33" s="61"/>
      <c r="AN33" s="328">
        <f>BillDetail_List[Counsel''s Base Fees]*BillDetail_List[VAT Rate]</f>
        <v>0</v>
      </c>
      <c r="AO33" s="328">
        <f>BillDetail_List[Counsel''s Base Fees]*BillDetail_List[SF%]</f>
        <v>0</v>
      </c>
      <c r="AP33" s="328">
        <f>BillDetail_List[Counsel''s SF]*BillDetail_List[VAT Rate]</f>
        <v>0</v>
      </c>
      <c r="AQ33" s="328">
        <f>SUM(BillDetail_List[[#This Row],[Counsel''s Base Fees]:[VAT on Counsel''s SF]])</f>
        <v>0</v>
      </c>
      <c r="AR33" s="61"/>
      <c r="AS33" s="61"/>
      <c r="AT33" s="328">
        <f>SUM(BillDetail_List[[#This Row],[Other Disbs]:[VAT On Other Disbs]])</f>
        <v>0</v>
      </c>
      <c r="AU33" s="61"/>
      <c r="AV33" s="327">
        <f>BillDetail_List[Other Disbs]+BillDetail_List[Counsel''s Base Fees]+BillDetail_List[Base PC]</f>
        <v>34</v>
      </c>
      <c r="AW33" s="328">
        <f>BillDetail_List[VAT On Other Disbs]+BillDetail_List[VAT on Counsel''s SF]+BillDetail_List[VAT on Base Counsel Fees]+BillDetail_List[VAT on SF on Base PC]+BillDetail_List[VAT on Base PC]</f>
        <v>13.600000000000001</v>
      </c>
      <c r="AX33" s="328">
        <f>BillDetail_List[Base PC]+BillDetail_List[SF on Base PC]</f>
        <v>68</v>
      </c>
      <c r="AY33" s="328">
        <f>BillDetail_List[ATE Premium]+BillDetail_List[Other Disbs]+BillDetail_List[Counsel''s SF]+BillDetail_List[Counsel''s Base Fees]</f>
        <v>0</v>
      </c>
      <c r="AZ33" s="328">
        <f>SUM(BillDetail_List[[#This Row],[Total VAT]:[Total Disbs]])</f>
        <v>81.599999999999994</v>
      </c>
      <c r="BA33" s="320">
        <f>VLOOKUP(BillDetail_List[[#This Row],[Phase Code]],phasenos,4,FALSE)</f>
        <v>9</v>
      </c>
      <c r="BB33" s="374">
        <f>VLOOKUP(BillDetail_List[[#This Row],[Task Code]],tasknos,6,FALSE)</f>
        <v>33</v>
      </c>
    </row>
    <row r="34" spans="1:54" x14ac:dyDescent="0.25">
      <c r="A34" s="56">
        <v>31</v>
      </c>
      <c r="B34" s="64"/>
      <c r="C34" s="288" t="s">
        <v>210</v>
      </c>
      <c r="D34" s="295" t="str">
        <f>VLOOKUP(BillDetail_List[Part ID],FundingList,2,FALSE)</f>
        <v>Costs of CA &amp; Associates - Funded under CFA dated 1/9/12 - VAT at 20%</v>
      </c>
      <c r="E34" s="58">
        <v>41165</v>
      </c>
      <c r="F34" s="46" t="str">
        <f>VLOOKUP(BillDetail_List[Task Code],JCodeList,5,FALSE)</f>
        <v>Issue / Statements of Case</v>
      </c>
      <c r="G34" s="47" t="str">
        <f>VLOOKUP(BillDetail_List[Task Code],JCodeList,2,FALSE)</f>
        <v>Issue / Statements of Case</v>
      </c>
      <c r="H34" s="43" t="e">
        <f>VLOOKUP(BillDetail_List[Activity Code],ActivityCodeList,2,FALSE)</f>
        <v>#N/A</v>
      </c>
      <c r="I34" s="43" t="str">
        <f>IF(ISBLANK(BillDetail_List[Expense Code]),"",VLOOKUP(BillDetail_List[Expense Code],ExpenseCodeList,2,FALSE))</f>
        <v>ATE Premiums/Insurance</v>
      </c>
      <c r="J34" s="31" t="s">
        <v>690</v>
      </c>
      <c r="K34" s="23"/>
      <c r="L34" s="59" t="s">
        <v>718</v>
      </c>
      <c r="M34" s="31" t="s">
        <v>682</v>
      </c>
      <c r="N34" s="24"/>
      <c r="O34" s="24"/>
      <c r="P34" s="57"/>
      <c r="Q34" s="22" t="e">
        <f>VLOOKUP(BillDetail_List[LTM],LTMList,3,FALSE)</f>
        <v>#N/A</v>
      </c>
      <c r="R34" s="43" t="e">
        <f>VLOOKUP(BillDetail_List[LTM],LTMList,4,FALSE)</f>
        <v>#N/A</v>
      </c>
      <c r="S34" s="57"/>
      <c r="T34" s="65"/>
      <c r="U34" s="60"/>
      <c r="V34" s="44">
        <f>IF(ISNA(VLOOKUP(BillDetail_List[LTM],LTM_List[],6,FALSE)) = TRUE,0,VLOOKUP(BillDetail_List[LTM],LTM_List[],6,FALSE))</f>
        <v>0</v>
      </c>
      <c r="W34" s="28">
        <f>VLOOKUP(BillDetail_List[Part ID],FundingList,8,FALSE)</f>
        <v>1</v>
      </c>
      <c r="X34" s="328">
        <f>BillDetail_List[Base PC]</f>
        <v>0</v>
      </c>
      <c r="Y34" s="328">
        <f>BillDetail_List[Counsel''s Base Fees]+BillDetail_List[Other Disbs]+BillDetail_List[ATE Premium]</f>
        <v>15000</v>
      </c>
      <c r="Z34" s="28">
        <f>IF(CounselBaseFees=0,VLOOKUP(BillDetail_List[Part ID],FundingList,3,FALSE),VLOOKUP(BillDetail_List[LTM],LTMList,9,FALSE))</f>
        <v>1</v>
      </c>
      <c r="AA34" s="45">
        <f>VLOOKUP(BillDetail_List[Part ID],FundingList,4,FALSE)</f>
        <v>0.2</v>
      </c>
      <c r="AB34" s="328">
        <f>BillDetail_List[Total VAT]</f>
        <v>0</v>
      </c>
      <c r="AC34" s="44" t="str">
        <f>VLOOKUP(BillDetail_List[Task Code],JCodeList,4,FALSE)</f>
        <v>JE00</v>
      </c>
      <c r="AD34" s="31" t="s">
        <v>249</v>
      </c>
      <c r="AE34" s="31"/>
      <c r="AF34" s="43" t="e">
        <f>VLOOKUP(BillDetail_List[Activity Code],ActivityCodeList,5,FALSE)</f>
        <v>#N/A</v>
      </c>
      <c r="AG34" s="31" t="s">
        <v>133</v>
      </c>
      <c r="AH34" s="328">
        <f>IF(BillDetail_List[Entry_Alloc%]=0,(BillDetail_List[Time]*BillDetail_List[LTM Rate])*BillDetail_List[[#This Row],[Funding PerCent Allowed]],(BillDetail_List[Time]*BillDetail_List[LTM Rate])*BillDetail_List[[#This Row],[Funding PerCent Allowed]]*BillDetail_List[Entry_Alloc%])</f>
        <v>0</v>
      </c>
      <c r="AI34" s="328">
        <f>BillDetail_List[Base PC]*BillDetail_List[VAT Rate]</f>
        <v>0</v>
      </c>
      <c r="AJ34" s="328">
        <f>BillDetail_List[Base PC]*BillDetail_List[SF%]</f>
        <v>0</v>
      </c>
      <c r="AK34" s="328">
        <f>BillDetail_List[SF on Base PC]*BillDetail_List[VAT Rate]</f>
        <v>0</v>
      </c>
      <c r="AL34" s="328">
        <f>SUM(BillDetail_List[[#This Row],[Base PC]:[VAT on SF on Base PC]])</f>
        <v>0</v>
      </c>
      <c r="AM34" s="61"/>
      <c r="AN34" s="328">
        <f>BillDetail_List[Counsel''s Base Fees]*BillDetail_List[VAT Rate]</f>
        <v>0</v>
      </c>
      <c r="AO34" s="328">
        <f>BillDetail_List[Counsel''s Base Fees]*BillDetail_List[SF%]</f>
        <v>0</v>
      </c>
      <c r="AP34" s="328">
        <f>BillDetail_List[Counsel''s SF]*BillDetail_List[VAT Rate]</f>
        <v>0</v>
      </c>
      <c r="AQ34" s="328">
        <f>SUM(BillDetail_List[[#This Row],[Counsel''s Base Fees]:[VAT on Counsel''s SF]])</f>
        <v>0</v>
      </c>
      <c r="AR34" s="61"/>
      <c r="AS34" s="61"/>
      <c r="AT34" s="328">
        <f>SUM(BillDetail_List[[#This Row],[Other Disbs]:[VAT On Other Disbs]])</f>
        <v>0</v>
      </c>
      <c r="AU34" s="61">
        <v>15000</v>
      </c>
      <c r="AV34" s="327">
        <f>BillDetail_List[Other Disbs]+BillDetail_List[Counsel''s Base Fees]+BillDetail_List[Base PC]</f>
        <v>0</v>
      </c>
      <c r="AW34" s="328">
        <f>BillDetail_List[VAT On Other Disbs]+BillDetail_List[VAT on Counsel''s SF]+BillDetail_List[VAT on Base Counsel Fees]+BillDetail_List[VAT on SF on Base PC]+BillDetail_List[VAT on Base PC]</f>
        <v>0</v>
      </c>
      <c r="AX34" s="328">
        <f>BillDetail_List[Base PC]+BillDetail_List[SF on Base PC]</f>
        <v>0</v>
      </c>
      <c r="AY34" s="328">
        <f>BillDetail_List[ATE Premium]+BillDetail_List[Other Disbs]+BillDetail_List[Counsel''s SF]+BillDetail_List[Counsel''s Base Fees]</f>
        <v>15000</v>
      </c>
      <c r="AZ34" s="328">
        <f>SUM(BillDetail_List[[#This Row],[Total VAT]:[Total Disbs]])</f>
        <v>15000</v>
      </c>
      <c r="BA34" s="320">
        <f>VLOOKUP(BillDetail_List[[#This Row],[Phase Code]],phasenos,4,FALSE)</f>
        <v>5</v>
      </c>
      <c r="BB34" s="374">
        <f>VLOOKUP(BillDetail_List[[#This Row],[Task Code]],tasknos,6,FALSE)</f>
        <v>14</v>
      </c>
    </row>
    <row r="35" spans="1:54" ht="31" x14ac:dyDescent="0.25">
      <c r="A35" s="56">
        <v>32</v>
      </c>
      <c r="B35" s="31"/>
      <c r="C35" s="288" t="s">
        <v>210</v>
      </c>
      <c r="D35" s="295" t="str">
        <f>VLOOKUP(BillDetail_List[Part ID],FundingList,2,FALSE)</f>
        <v>Costs of CA &amp; Associates - Funded under CFA dated 1/9/12 - VAT at 20%</v>
      </c>
      <c r="E35" s="58">
        <v>41165</v>
      </c>
      <c r="F35" s="46" t="str">
        <f>VLOOKUP(BillDetail_List[Task Code],JCodeList,5,FALSE)</f>
        <v>Case and Costs Management Hearings</v>
      </c>
      <c r="G35" s="47" t="str">
        <f>VLOOKUP(BillDetail_List[Task Code],JCodeList,2,FALSE)</f>
        <v>Pre Trial Review</v>
      </c>
      <c r="H35" s="43" t="str">
        <f>VLOOKUP(BillDetail_List[Activity Code],ActivityCodeList,2,FALSE)</f>
        <v>Research</v>
      </c>
      <c r="I35" s="43" t="str">
        <f>IF(ISBLANK(BillDetail_List[Expense Code]),"",VLOOKUP(BillDetail_List[Expense Code],ExpenseCodeList,2,FALSE))</f>
        <v/>
      </c>
      <c r="J35" s="31" t="s">
        <v>58</v>
      </c>
      <c r="K35" s="23" t="s">
        <v>43</v>
      </c>
      <c r="L35" s="59" t="s">
        <v>718</v>
      </c>
      <c r="M35" s="31" t="s">
        <v>682</v>
      </c>
      <c r="N35" s="31"/>
      <c r="O35" s="31"/>
      <c r="P35" s="57" t="s">
        <v>23</v>
      </c>
      <c r="Q35" s="22" t="str">
        <f>VLOOKUP(BillDetail_List[LTM],LTMList,3,FALSE)</f>
        <v>Partner (Grade A)</v>
      </c>
      <c r="R35" s="43" t="str">
        <f>VLOOKUP(BillDetail_List[LTM],LTMList,4,FALSE)</f>
        <v>A</v>
      </c>
      <c r="S35" s="57"/>
      <c r="T35" s="63"/>
      <c r="U35" s="60">
        <v>4</v>
      </c>
      <c r="V35" s="44">
        <f>IF(ISNA(VLOOKUP(BillDetail_List[LTM],LTM_List[],6,FALSE)) = TRUE,0,VLOOKUP(BillDetail_List[LTM],LTM_List[],6,FALSE))</f>
        <v>318.75</v>
      </c>
      <c r="W35" s="28">
        <f>VLOOKUP(BillDetail_List[Part ID],FundingList,8,FALSE)</f>
        <v>1</v>
      </c>
      <c r="X35" s="328">
        <f>BillDetail_List[Base PC]</f>
        <v>1275</v>
      </c>
      <c r="Y35" s="328">
        <f>BillDetail_List[Counsel''s Base Fees]+BillDetail_List[Other Disbs]+BillDetail_List[ATE Premium]</f>
        <v>0</v>
      </c>
      <c r="Z35" s="28">
        <f>IF(CounselBaseFees=0,VLOOKUP(BillDetail_List[Part ID],FundingList,3,FALSE),VLOOKUP(BillDetail_List[LTM],LTMList,9,FALSE))</f>
        <v>1</v>
      </c>
      <c r="AA35" s="45">
        <f>VLOOKUP(BillDetail_List[Part ID],FundingList,4,FALSE)</f>
        <v>0.2</v>
      </c>
      <c r="AB35" s="328">
        <f>BillDetail_List[Total VAT]</f>
        <v>510</v>
      </c>
      <c r="AC35" s="44" t="str">
        <f>VLOOKUP(BillDetail_List[Task Code],JCodeList,4,FALSE)</f>
        <v>JI00</v>
      </c>
      <c r="AD35" s="31" t="s">
        <v>139</v>
      </c>
      <c r="AE35" s="31" t="s">
        <v>82</v>
      </c>
      <c r="AF35" s="43">
        <f>VLOOKUP(BillDetail_List[Activity Code],ActivityCodeList,5,FALSE)</f>
        <v>11</v>
      </c>
      <c r="AG35" s="31"/>
      <c r="AH35" s="328">
        <f>IF(BillDetail_List[Entry_Alloc%]=0,(BillDetail_List[Time]*BillDetail_List[LTM Rate])*BillDetail_List[[#This Row],[Funding PerCent Allowed]],(BillDetail_List[Time]*BillDetail_List[LTM Rate])*BillDetail_List[[#This Row],[Funding PerCent Allowed]]*BillDetail_List[Entry_Alloc%])</f>
        <v>1275</v>
      </c>
      <c r="AI35" s="328">
        <f>BillDetail_List[Base PC]*BillDetail_List[VAT Rate]</f>
        <v>255</v>
      </c>
      <c r="AJ35" s="328">
        <f>BillDetail_List[Base PC]*BillDetail_List[SF%]</f>
        <v>1275</v>
      </c>
      <c r="AK35" s="328">
        <f>BillDetail_List[SF on Base PC]*BillDetail_List[VAT Rate]</f>
        <v>255</v>
      </c>
      <c r="AL35" s="328">
        <f>SUM(BillDetail_List[[#This Row],[Base PC]:[VAT on SF on Base PC]])</f>
        <v>3060</v>
      </c>
      <c r="AM35" s="61"/>
      <c r="AN35" s="328">
        <f>BillDetail_List[Counsel''s Base Fees]*BillDetail_List[VAT Rate]</f>
        <v>0</v>
      </c>
      <c r="AO35" s="328">
        <f>BillDetail_List[Counsel''s Base Fees]*BillDetail_List[SF%]</f>
        <v>0</v>
      </c>
      <c r="AP35" s="328">
        <f>BillDetail_List[Counsel''s SF]*BillDetail_List[VAT Rate]</f>
        <v>0</v>
      </c>
      <c r="AQ35" s="328">
        <f>SUM(BillDetail_List[[#This Row],[Counsel''s Base Fees]:[VAT on Counsel''s SF]])</f>
        <v>0</v>
      </c>
      <c r="AR35" s="61"/>
      <c r="AS35" s="61"/>
      <c r="AT35" s="328">
        <f>SUM(BillDetail_List[[#This Row],[Other Disbs]:[VAT On Other Disbs]])</f>
        <v>0</v>
      </c>
      <c r="AU35" s="61"/>
      <c r="AV35" s="327">
        <f>BillDetail_List[Other Disbs]+BillDetail_List[Counsel''s Base Fees]+BillDetail_List[Base PC]</f>
        <v>1275</v>
      </c>
      <c r="AW35" s="328">
        <f>BillDetail_List[VAT On Other Disbs]+BillDetail_List[VAT on Counsel''s SF]+BillDetail_List[VAT on Base Counsel Fees]+BillDetail_List[VAT on SF on Base PC]+BillDetail_List[VAT on Base PC]</f>
        <v>510</v>
      </c>
      <c r="AX35" s="328">
        <f>BillDetail_List[Base PC]+BillDetail_List[SF on Base PC]</f>
        <v>2550</v>
      </c>
      <c r="AY35" s="328">
        <f>BillDetail_List[ATE Premium]+BillDetail_List[Other Disbs]+BillDetail_List[Counsel''s SF]+BillDetail_List[Counsel''s Base Fees]</f>
        <v>0</v>
      </c>
      <c r="AZ35" s="328">
        <f>SUM(BillDetail_List[[#This Row],[Total VAT]:[Total Disbs]])</f>
        <v>3060</v>
      </c>
      <c r="BA35" s="320">
        <f>VLOOKUP(BillDetail_List[[#This Row],[Phase Code]],phasenos,4,FALSE)</f>
        <v>9</v>
      </c>
      <c r="BB35" s="374">
        <f>VLOOKUP(BillDetail_List[[#This Row],[Task Code]],tasknos,6,FALSE)</f>
        <v>33</v>
      </c>
    </row>
    <row r="36" spans="1:54" ht="31" x14ac:dyDescent="0.25">
      <c r="A36" s="56">
        <v>33</v>
      </c>
      <c r="B36" s="31"/>
      <c r="C36" s="288" t="s">
        <v>206</v>
      </c>
      <c r="D36" s="295" t="str">
        <f>VLOOKUP(BillDetail_List[Part ID],FundingList,2,FALSE)</f>
        <v>Costs of BP &amp; Partners - Funded under CFA dated 8/8/12 - VAT at 20%</v>
      </c>
      <c r="E36" s="58">
        <v>41131</v>
      </c>
      <c r="F36" s="46" t="str">
        <f>VLOOKUP(BillDetail_List[Task Code],JCodeList,5,FALSE)</f>
        <v>Interim Applications and Hearings (Interlocutory Applications)</v>
      </c>
      <c r="G36" s="47" t="str">
        <f>VLOOKUP(BillDetail_List[Task Code],JCodeList,2,FALSE)</f>
        <v>Applications relating to originating process or Statement of Case or for default or summary judgment</v>
      </c>
      <c r="H36" s="43" t="str">
        <f>VLOOKUP(BillDetail_List[Activity Code],ActivityCodeList,2,FALSE)</f>
        <v>Draft/Revise</v>
      </c>
      <c r="I36" s="43" t="str">
        <f>IF(ISBLANK(BillDetail_List[Expense Code]),"",VLOOKUP(BillDetail_List[Expense Code],ExpenseCodeList,2,FALSE))</f>
        <v/>
      </c>
      <c r="J36" s="31" t="s">
        <v>59</v>
      </c>
      <c r="K36" s="23" t="s">
        <v>239</v>
      </c>
      <c r="L36" s="59" t="s">
        <v>718</v>
      </c>
      <c r="M36" s="31" t="s">
        <v>682</v>
      </c>
      <c r="N36" s="31"/>
      <c r="O36" s="31"/>
      <c r="P36" s="57" t="s">
        <v>25</v>
      </c>
      <c r="Q36" s="22" t="str">
        <f>VLOOKUP(BillDetail_List[LTM],LTMList,3,FALSE)</f>
        <v>Solicitor (Grade C)</v>
      </c>
      <c r="R36" s="43" t="str">
        <f>VLOOKUP(BillDetail_List[LTM],LTMList,4,FALSE)</f>
        <v>C</v>
      </c>
      <c r="S36" s="57"/>
      <c r="T36" s="63"/>
      <c r="U36" s="60">
        <v>3</v>
      </c>
      <c r="V36" s="44">
        <f>IF(ISNA(VLOOKUP(BillDetail_List[LTM],LTM_List[],6,FALSE)) = TRUE,0,VLOOKUP(BillDetail_List[LTM],LTM_List[],6,FALSE))</f>
        <v>130</v>
      </c>
      <c r="W36" s="28">
        <f>VLOOKUP(BillDetail_List[Part ID],FundingList,8,FALSE)</f>
        <v>1</v>
      </c>
      <c r="X36" s="328">
        <f>BillDetail_List[Base PC]</f>
        <v>390</v>
      </c>
      <c r="Y36" s="328">
        <f>BillDetail_List[Counsel''s Base Fees]+BillDetail_List[Other Disbs]+BillDetail_List[ATE Premium]</f>
        <v>0</v>
      </c>
      <c r="Z36" s="28">
        <f>IF(CounselBaseFees=0,VLOOKUP(BillDetail_List[Part ID],FundingList,3,FALSE),VLOOKUP(BillDetail_List[LTM],LTMList,9,FALSE))</f>
        <v>0.54</v>
      </c>
      <c r="AA36" s="45">
        <f>VLOOKUP(BillDetail_List[Part ID],FundingList,4,FALSE)</f>
        <v>0.2</v>
      </c>
      <c r="AB36" s="328">
        <f>BillDetail_List[Total VAT]</f>
        <v>120.12</v>
      </c>
      <c r="AC36" s="44" t="str">
        <f>VLOOKUP(BillDetail_List[Task Code],JCodeList,4,FALSE)</f>
        <v>JJ00</v>
      </c>
      <c r="AD36" s="31" t="s">
        <v>151</v>
      </c>
      <c r="AE36" s="31" t="s">
        <v>68</v>
      </c>
      <c r="AF36" s="43">
        <f>VLOOKUP(BillDetail_List[Activity Code],ActivityCodeList,5,FALSE)</f>
        <v>12</v>
      </c>
      <c r="AG36" s="31"/>
      <c r="AH36" s="328">
        <f>IF(BillDetail_List[Entry_Alloc%]=0,(BillDetail_List[Time]*BillDetail_List[LTM Rate])*BillDetail_List[[#This Row],[Funding PerCent Allowed]],(BillDetail_List[Time]*BillDetail_List[LTM Rate])*BillDetail_List[[#This Row],[Funding PerCent Allowed]]*BillDetail_List[Entry_Alloc%])</f>
        <v>390</v>
      </c>
      <c r="AI36" s="328">
        <f>BillDetail_List[Base PC]*BillDetail_List[VAT Rate]</f>
        <v>78</v>
      </c>
      <c r="AJ36" s="328">
        <f>BillDetail_List[Base PC]*BillDetail_List[SF%]</f>
        <v>210.60000000000002</v>
      </c>
      <c r="AK36" s="328">
        <f>BillDetail_List[SF on Base PC]*BillDetail_List[VAT Rate]</f>
        <v>42.120000000000005</v>
      </c>
      <c r="AL36" s="328">
        <f>SUM(BillDetail_List[[#This Row],[Base PC]:[VAT on SF on Base PC]])</f>
        <v>720.72</v>
      </c>
      <c r="AM36" s="61"/>
      <c r="AN36" s="328">
        <f>BillDetail_List[Counsel''s Base Fees]*BillDetail_List[VAT Rate]</f>
        <v>0</v>
      </c>
      <c r="AO36" s="328">
        <f>BillDetail_List[Counsel''s Base Fees]*BillDetail_List[SF%]</f>
        <v>0</v>
      </c>
      <c r="AP36" s="328">
        <f>BillDetail_List[Counsel''s SF]*BillDetail_List[VAT Rate]</f>
        <v>0</v>
      </c>
      <c r="AQ36" s="328">
        <f>SUM(BillDetail_List[[#This Row],[Counsel''s Base Fees]:[VAT on Counsel''s SF]])</f>
        <v>0</v>
      </c>
      <c r="AR36" s="61"/>
      <c r="AS36" s="61"/>
      <c r="AT36" s="328">
        <f>SUM(BillDetail_List[[#This Row],[Other Disbs]:[VAT On Other Disbs]])</f>
        <v>0</v>
      </c>
      <c r="AU36" s="61"/>
      <c r="AV36" s="328">
        <f>BillDetail_List[Other Disbs]+BillDetail_List[Counsel''s Base Fees]+BillDetail_List[Base PC]</f>
        <v>390</v>
      </c>
      <c r="AW36" s="328">
        <f>BillDetail_List[VAT On Other Disbs]+BillDetail_List[VAT on Counsel''s SF]+BillDetail_List[VAT on Base Counsel Fees]+BillDetail_List[VAT on SF on Base PC]+BillDetail_List[VAT on Base PC]</f>
        <v>120.12</v>
      </c>
      <c r="AX36" s="328">
        <f>BillDetail_List[Base PC]+BillDetail_List[SF on Base PC]</f>
        <v>600.6</v>
      </c>
      <c r="AY36" s="328">
        <f>BillDetail_List[ATE Premium]+BillDetail_List[Other Disbs]+BillDetail_List[Counsel''s SF]+BillDetail_List[Counsel''s Base Fees]</f>
        <v>0</v>
      </c>
      <c r="AZ36" s="328">
        <f>SUM(BillDetail_List[[#This Row],[Total VAT]:[Total Disbs]])</f>
        <v>720.72</v>
      </c>
      <c r="BA36" s="320">
        <f>VLOOKUP(BillDetail_List[[#This Row],[Phase Code]],phasenos,4,FALSE)</f>
        <v>10</v>
      </c>
      <c r="BB36" s="374">
        <f>VLOOKUP(BillDetail_List[[#This Row],[Task Code]],tasknos,6,FALSE)</f>
        <v>36</v>
      </c>
    </row>
    <row r="37" spans="1:54" ht="31" x14ac:dyDescent="0.25">
      <c r="A37" s="56">
        <v>34</v>
      </c>
      <c r="B37" s="31"/>
      <c r="C37" s="288" t="s">
        <v>206</v>
      </c>
      <c r="D37" s="295" t="str">
        <f>VLOOKUP(BillDetail_List[Part ID],FundingList,2,FALSE)</f>
        <v>Costs of BP &amp; Partners - Funded under CFA dated 8/8/12 - VAT at 20%</v>
      </c>
      <c r="E37" s="58">
        <v>41132</v>
      </c>
      <c r="F37" s="46" t="str">
        <f>VLOOKUP(BillDetail_List[Task Code],JCodeList,5,FALSE)</f>
        <v>Interim Applications and Hearings (Interlocutory Applications)</v>
      </c>
      <c r="G37" s="47" t="str">
        <f>VLOOKUP(BillDetail_List[Task Code],JCodeList,2,FALSE)</f>
        <v>Applications relating to originating process or Statement of Case or for default or summary judgment</v>
      </c>
      <c r="H37" s="43" t="str">
        <f>VLOOKUP(BillDetail_List[Activity Code],ActivityCodeList,2,FALSE)</f>
        <v>Review/Analyze</v>
      </c>
      <c r="I37" s="43" t="str">
        <f>IF(ISBLANK(BillDetail_List[Expense Code]),"",VLOOKUP(BillDetail_List[Expense Code],ExpenseCodeList,2,FALSE))</f>
        <v/>
      </c>
      <c r="J37" s="31" t="s">
        <v>59</v>
      </c>
      <c r="K37" s="23" t="s">
        <v>239</v>
      </c>
      <c r="L37" s="59" t="s">
        <v>718</v>
      </c>
      <c r="M37" s="31" t="s">
        <v>682</v>
      </c>
      <c r="N37" s="31"/>
      <c r="O37" s="31"/>
      <c r="P37" s="57" t="s">
        <v>225</v>
      </c>
      <c r="Q37" s="22" t="str">
        <f>VLOOKUP(BillDetail_List[LTM],LTMList,3,FALSE)</f>
        <v>Solicitor (Grade C)</v>
      </c>
      <c r="R37" s="43" t="str">
        <f>VLOOKUP(BillDetail_List[LTM],LTMList,4,FALSE)</f>
        <v>C</v>
      </c>
      <c r="S37" s="57"/>
      <c r="T37" s="63"/>
      <c r="U37" s="60">
        <v>0.2</v>
      </c>
      <c r="V37" s="44">
        <f>IF(ISNA(VLOOKUP(BillDetail_List[LTM],LTM_List[],6,FALSE)) = TRUE,0,VLOOKUP(BillDetail_List[LTM],LTM_List[],6,FALSE))</f>
        <v>170</v>
      </c>
      <c r="W37" s="28">
        <f>VLOOKUP(BillDetail_List[Part ID],FundingList,8,FALSE)</f>
        <v>1</v>
      </c>
      <c r="X37" s="328">
        <f>BillDetail_List[Base PC]</f>
        <v>34</v>
      </c>
      <c r="Y37" s="328">
        <f>BillDetail_List[Counsel''s Base Fees]+BillDetail_List[Other Disbs]+BillDetail_List[ATE Premium]</f>
        <v>0</v>
      </c>
      <c r="Z37" s="28">
        <f>IF(CounselBaseFees=0,VLOOKUP(BillDetail_List[Part ID],FundingList,3,FALSE),VLOOKUP(BillDetail_List[LTM],LTMList,9,FALSE))</f>
        <v>0.54</v>
      </c>
      <c r="AA37" s="45">
        <f>VLOOKUP(BillDetail_List[Part ID],FundingList,4,FALSE)</f>
        <v>0.2</v>
      </c>
      <c r="AB37" s="328">
        <f>BillDetail_List[Total VAT]</f>
        <v>10.472000000000001</v>
      </c>
      <c r="AC37" s="44" t="str">
        <f>VLOOKUP(BillDetail_List[Task Code],JCodeList,4,FALSE)</f>
        <v>JJ00</v>
      </c>
      <c r="AD37" s="31" t="s">
        <v>151</v>
      </c>
      <c r="AE37" s="31" t="s">
        <v>88</v>
      </c>
      <c r="AF37" s="43">
        <f>VLOOKUP(BillDetail_List[Activity Code],ActivityCodeList,5,FALSE)</f>
        <v>13</v>
      </c>
      <c r="AG37" s="31"/>
      <c r="AH37" s="328">
        <f>IF(BillDetail_List[Entry_Alloc%]=0,(BillDetail_List[Time]*BillDetail_List[LTM Rate])*BillDetail_List[[#This Row],[Funding PerCent Allowed]],(BillDetail_List[Time]*BillDetail_List[LTM Rate])*BillDetail_List[[#This Row],[Funding PerCent Allowed]]*BillDetail_List[Entry_Alloc%])</f>
        <v>34</v>
      </c>
      <c r="AI37" s="328">
        <f>BillDetail_List[Base PC]*BillDetail_List[VAT Rate]</f>
        <v>6.8000000000000007</v>
      </c>
      <c r="AJ37" s="328">
        <f>BillDetail_List[Base PC]*BillDetail_List[SF%]</f>
        <v>18.36</v>
      </c>
      <c r="AK37" s="328">
        <f>BillDetail_List[SF on Base PC]*BillDetail_List[VAT Rate]</f>
        <v>3.6720000000000002</v>
      </c>
      <c r="AL37" s="328">
        <f>SUM(BillDetail_List[[#This Row],[Base PC]:[VAT on SF on Base PC]])</f>
        <v>62.831999999999994</v>
      </c>
      <c r="AM37" s="61"/>
      <c r="AN37" s="328">
        <f>BillDetail_List[Counsel''s Base Fees]*BillDetail_List[VAT Rate]</f>
        <v>0</v>
      </c>
      <c r="AO37" s="328">
        <f>BillDetail_List[Counsel''s Base Fees]*BillDetail_List[SF%]</f>
        <v>0</v>
      </c>
      <c r="AP37" s="328">
        <f>BillDetail_List[Counsel''s SF]*BillDetail_List[VAT Rate]</f>
        <v>0</v>
      </c>
      <c r="AQ37" s="328">
        <f>SUM(BillDetail_List[[#This Row],[Counsel''s Base Fees]:[VAT on Counsel''s SF]])</f>
        <v>0</v>
      </c>
      <c r="AR37" s="61"/>
      <c r="AS37" s="61"/>
      <c r="AT37" s="328">
        <f>SUM(BillDetail_List[[#This Row],[Other Disbs]:[VAT On Other Disbs]])</f>
        <v>0</v>
      </c>
      <c r="AU37" s="61"/>
      <c r="AV37" s="328">
        <f>BillDetail_List[Other Disbs]+BillDetail_List[Counsel''s Base Fees]+BillDetail_List[Base PC]</f>
        <v>34</v>
      </c>
      <c r="AW37" s="328">
        <f>BillDetail_List[VAT On Other Disbs]+BillDetail_List[VAT on Counsel''s SF]+BillDetail_List[VAT on Base Counsel Fees]+BillDetail_List[VAT on SF on Base PC]+BillDetail_List[VAT on Base PC]</f>
        <v>10.472000000000001</v>
      </c>
      <c r="AX37" s="328">
        <f>BillDetail_List[Base PC]+BillDetail_List[SF on Base PC]</f>
        <v>52.36</v>
      </c>
      <c r="AY37" s="328">
        <f>BillDetail_List[ATE Premium]+BillDetail_List[Other Disbs]+BillDetail_List[Counsel''s SF]+BillDetail_List[Counsel''s Base Fees]</f>
        <v>0</v>
      </c>
      <c r="AZ37" s="328">
        <f>SUM(BillDetail_List[[#This Row],[Total VAT]:[Total Disbs]])</f>
        <v>62.832000000000001</v>
      </c>
      <c r="BA37" s="320">
        <f>VLOOKUP(BillDetail_List[[#This Row],[Phase Code]],phasenos,4,FALSE)</f>
        <v>10</v>
      </c>
      <c r="BB37" s="374">
        <f>VLOOKUP(BillDetail_List[[#This Row],[Task Code]],tasknos,6,FALSE)</f>
        <v>36</v>
      </c>
    </row>
    <row r="38" spans="1:54" ht="31" x14ac:dyDescent="0.25">
      <c r="A38" s="56">
        <v>35</v>
      </c>
      <c r="B38" s="31"/>
      <c r="C38" s="288" t="s">
        <v>224</v>
      </c>
      <c r="D38" s="295" t="str">
        <f>VLOOKUP(BillDetail_List[Part ID],FundingList,2,FALSE)</f>
        <v>Costs of CA &amp; Associates - Pre CFA - VAT at 20%</v>
      </c>
      <c r="E38" s="58">
        <v>41133</v>
      </c>
      <c r="F38" s="46" t="str">
        <f>VLOOKUP(BillDetail_List[Task Code],JCodeList,5,FALSE)</f>
        <v>Interim Applications and Hearings (Interlocutory Applications)</v>
      </c>
      <c r="G38" s="47" t="str">
        <f>VLOOKUP(BillDetail_List[Task Code],JCodeList,2,FALSE)</f>
        <v>Applications relating to originating process or Statement of Case or for default or summary judgment</v>
      </c>
      <c r="H38" s="43" t="str">
        <f>VLOOKUP(BillDetail_List[Activity Code],ActivityCodeList,2,FALSE)</f>
        <v>Communicate (internally within legal team)</v>
      </c>
      <c r="I38" s="43" t="str">
        <f>IF(ISBLANK(BillDetail_List[Expense Code]),"",VLOOKUP(BillDetail_List[Expense Code],ExpenseCodeList,2,FALSE))</f>
        <v/>
      </c>
      <c r="J38" s="31" t="s">
        <v>59</v>
      </c>
      <c r="K38" s="23" t="s">
        <v>239</v>
      </c>
      <c r="L38" s="59" t="s">
        <v>718</v>
      </c>
      <c r="M38" s="31" t="s">
        <v>682</v>
      </c>
      <c r="N38" s="31"/>
      <c r="O38" s="31"/>
      <c r="P38" s="57" t="s">
        <v>225</v>
      </c>
      <c r="Q38" s="22" t="str">
        <f>VLOOKUP(BillDetail_List[LTM],LTMList,3,FALSE)</f>
        <v>Solicitor (Grade C)</v>
      </c>
      <c r="R38" s="43" t="str">
        <f>VLOOKUP(BillDetail_List[LTM],LTMList,4,FALSE)</f>
        <v>C</v>
      </c>
      <c r="S38" s="57"/>
      <c r="T38" s="63"/>
      <c r="U38" s="424">
        <v>5</v>
      </c>
      <c r="V38" s="44">
        <f>IF(ISNA(VLOOKUP(BillDetail_List[LTM],LTM_List[],6,FALSE)) = TRUE,0,VLOOKUP(BillDetail_List[LTM],LTM_List[],6,FALSE))</f>
        <v>170</v>
      </c>
      <c r="W38" s="28">
        <f>VLOOKUP(BillDetail_List[Part ID],FundingList,8,FALSE)</f>
        <v>0.60694957260634264</v>
      </c>
      <c r="X38" s="328">
        <f>BillDetail_List[Base PC]</f>
        <v>515.90713671539129</v>
      </c>
      <c r="Y38" s="328">
        <f>BillDetail_List[Counsel''s Base Fees]+BillDetail_List[Other Disbs]+BillDetail_List[ATE Premium]</f>
        <v>0</v>
      </c>
      <c r="Z38" s="28">
        <f>IF(CounselBaseFees=0,VLOOKUP(BillDetail_List[Part ID],FundingList,3,FALSE),VLOOKUP(BillDetail_List[LTM],LTMList,9,FALSE))</f>
        <v>0</v>
      </c>
      <c r="AA38" s="45">
        <f>VLOOKUP(BillDetail_List[Part ID],FundingList,4,FALSE)</f>
        <v>0.2</v>
      </c>
      <c r="AB38" s="328">
        <f>BillDetail_List[Total VAT]</f>
        <v>103.18142734307827</v>
      </c>
      <c r="AC38" s="44" t="str">
        <f>VLOOKUP(BillDetail_List[Task Code],JCodeList,4,FALSE)</f>
        <v>JJ00</v>
      </c>
      <c r="AD38" s="31" t="s">
        <v>151</v>
      </c>
      <c r="AE38" s="31" t="s">
        <v>91</v>
      </c>
      <c r="AF38" s="43">
        <f>VLOOKUP(BillDetail_List[Activity Code],ActivityCodeList,5,FALSE)</f>
        <v>8</v>
      </c>
      <c r="AG38" s="31"/>
      <c r="AH38" s="328">
        <f>IF(BillDetail_List[Entry_Alloc%]=0,(BillDetail_List[Time]*BillDetail_List[LTM Rate])*BillDetail_List[[#This Row],[Funding PerCent Allowed]],(BillDetail_List[Time]*BillDetail_List[LTM Rate])*BillDetail_List[[#This Row],[Funding PerCent Allowed]]*BillDetail_List[Entry_Alloc%])</f>
        <v>515.90713671539129</v>
      </c>
      <c r="AI38" s="328">
        <f>BillDetail_List[Base PC]*BillDetail_List[VAT Rate]</f>
        <v>103.18142734307827</v>
      </c>
      <c r="AJ38" s="328">
        <f>BillDetail_List[Base PC]*BillDetail_List[SF%]</f>
        <v>0</v>
      </c>
      <c r="AK38" s="328">
        <f>BillDetail_List[SF on Base PC]*BillDetail_List[VAT Rate]</f>
        <v>0</v>
      </c>
      <c r="AL38" s="328">
        <f>SUM(BillDetail_List[[#This Row],[Base PC]:[VAT on SF on Base PC]])</f>
        <v>619.0885640584695</v>
      </c>
      <c r="AM38" s="61"/>
      <c r="AN38" s="328">
        <f>BillDetail_List[Counsel''s Base Fees]*BillDetail_List[VAT Rate]</f>
        <v>0</v>
      </c>
      <c r="AO38" s="328">
        <f>BillDetail_List[Counsel''s Base Fees]*BillDetail_List[SF%]</f>
        <v>0</v>
      </c>
      <c r="AP38" s="328">
        <f>BillDetail_List[Counsel''s SF]*BillDetail_List[VAT Rate]</f>
        <v>0</v>
      </c>
      <c r="AQ38" s="328">
        <f>SUM(BillDetail_List[[#This Row],[Counsel''s Base Fees]:[VAT on Counsel''s SF]])</f>
        <v>0</v>
      </c>
      <c r="AR38" s="61"/>
      <c r="AS38" s="61"/>
      <c r="AT38" s="328">
        <f>SUM(BillDetail_List[[#This Row],[Other Disbs]:[VAT On Other Disbs]])</f>
        <v>0</v>
      </c>
      <c r="AU38" s="61"/>
      <c r="AV38" s="327">
        <f>BillDetail_List[Other Disbs]+BillDetail_List[Counsel''s Base Fees]+BillDetail_List[Base PC]</f>
        <v>515.90713671539129</v>
      </c>
      <c r="AW38" s="328">
        <f>BillDetail_List[VAT On Other Disbs]+BillDetail_List[VAT on Counsel''s SF]+BillDetail_List[VAT on Base Counsel Fees]+BillDetail_List[VAT on SF on Base PC]+BillDetail_List[VAT on Base PC]</f>
        <v>103.18142734307827</v>
      </c>
      <c r="AX38" s="328">
        <f>BillDetail_List[Base PC]+BillDetail_List[SF on Base PC]</f>
        <v>515.90713671539129</v>
      </c>
      <c r="AY38" s="328">
        <f>BillDetail_List[ATE Premium]+BillDetail_List[Other Disbs]+BillDetail_List[Counsel''s SF]+BillDetail_List[Counsel''s Base Fees]</f>
        <v>0</v>
      </c>
      <c r="AZ38" s="328">
        <f>SUM(BillDetail_List[[#This Row],[Total VAT]:[Total Disbs]])</f>
        <v>619.0885640584695</v>
      </c>
      <c r="BA38" s="320">
        <f>VLOOKUP(BillDetail_List[[#This Row],[Phase Code]],phasenos,4,FALSE)</f>
        <v>10</v>
      </c>
      <c r="BB38" s="374">
        <f>VLOOKUP(BillDetail_List[[#This Row],[Task Code]],tasknos,6,FALSE)</f>
        <v>36</v>
      </c>
    </row>
    <row r="39" spans="1:54" ht="31" x14ac:dyDescent="0.25">
      <c r="A39" s="56">
        <v>36</v>
      </c>
      <c r="B39" s="31"/>
      <c r="C39" s="288" t="s">
        <v>224</v>
      </c>
      <c r="D39" s="295" t="str">
        <f>VLOOKUP(BillDetail_List[Part ID],FundingList,2,FALSE)</f>
        <v>Costs of CA &amp; Associates - Pre CFA - VAT at 20%</v>
      </c>
      <c r="E39" s="58">
        <v>41134</v>
      </c>
      <c r="F39" s="46" t="str">
        <f>VLOOKUP(BillDetail_List[Task Code],JCodeList,5,FALSE)</f>
        <v>Interim Applications and Hearings (Interlocutory Applications)</v>
      </c>
      <c r="G39" s="47" t="str">
        <f>VLOOKUP(BillDetail_List[Task Code],JCodeList,2,FALSE)</f>
        <v>Applications relating to originating process or Statement of Case or for default or summary judgment</v>
      </c>
      <c r="H39" s="43" t="str">
        <f>VLOOKUP(BillDetail_List[Activity Code],ActivityCodeList,2,FALSE)</f>
        <v>Communicate (with client)</v>
      </c>
      <c r="I39" s="43" t="str">
        <f>IF(ISBLANK(BillDetail_List[Expense Code]),"",VLOOKUP(BillDetail_List[Expense Code],ExpenseCodeList,2,FALSE))</f>
        <v/>
      </c>
      <c r="J39" s="31" t="s">
        <v>59</v>
      </c>
      <c r="K39" s="23" t="s">
        <v>239</v>
      </c>
      <c r="L39" s="59" t="s">
        <v>718</v>
      </c>
      <c r="M39" s="31" t="s">
        <v>682</v>
      </c>
      <c r="N39" s="31"/>
      <c r="O39" s="31"/>
      <c r="P39" s="57" t="s">
        <v>225</v>
      </c>
      <c r="Q39" s="22" t="str">
        <f>VLOOKUP(BillDetail_List[LTM],LTMList,3,FALSE)</f>
        <v>Solicitor (Grade C)</v>
      </c>
      <c r="R39" s="43" t="str">
        <f>VLOOKUP(BillDetail_List[LTM],LTMList,4,FALSE)</f>
        <v>C</v>
      </c>
      <c r="S39" s="57"/>
      <c r="T39" s="65"/>
      <c r="U39" s="60">
        <v>0.2</v>
      </c>
      <c r="V39" s="44">
        <f>IF(ISNA(VLOOKUP(BillDetail_List[LTM],LTM_List[],6,FALSE)) = TRUE,0,VLOOKUP(BillDetail_List[LTM],LTM_List[],6,FALSE))</f>
        <v>170</v>
      </c>
      <c r="W39" s="28">
        <f>VLOOKUP(BillDetail_List[Part ID],FundingList,8,FALSE)</f>
        <v>0.60694957260634264</v>
      </c>
      <c r="X39" s="328">
        <f>BillDetail_List[Base PC]</f>
        <v>20.63628546861565</v>
      </c>
      <c r="Y39" s="328">
        <f>BillDetail_List[Counsel''s Base Fees]+BillDetail_List[Other Disbs]+BillDetail_List[ATE Premium]</f>
        <v>0</v>
      </c>
      <c r="Z39" s="28">
        <f>IF(CounselBaseFees=0,VLOOKUP(BillDetail_List[Part ID],FundingList,3,FALSE),VLOOKUP(BillDetail_List[LTM],LTMList,9,FALSE))</f>
        <v>0</v>
      </c>
      <c r="AA39" s="45">
        <f>VLOOKUP(BillDetail_List[Part ID],FundingList,4,FALSE)</f>
        <v>0.2</v>
      </c>
      <c r="AB39" s="328">
        <f>BillDetail_List[Total VAT]</f>
        <v>4.1272570937231299</v>
      </c>
      <c r="AC39" s="44" t="str">
        <f>VLOOKUP(BillDetail_List[Task Code],JCodeList,4,FALSE)</f>
        <v>JJ00</v>
      </c>
      <c r="AD39" s="31" t="s">
        <v>151</v>
      </c>
      <c r="AE39" s="31" t="s">
        <v>64</v>
      </c>
      <c r="AF39" s="43">
        <f>VLOOKUP(BillDetail_List[Activity Code],ActivityCodeList,5,FALSE)</f>
        <v>3</v>
      </c>
      <c r="AG39" s="31"/>
      <c r="AH39" s="328">
        <f>IF(BillDetail_List[Entry_Alloc%]=0,(BillDetail_List[Time]*BillDetail_List[LTM Rate])*BillDetail_List[[#This Row],[Funding PerCent Allowed]],(BillDetail_List[Time]*BillDetail_List[LTM Rate])*BillDetail_List[[#This Row],[Funding PerCent Allowed]]*BillDetail_List[Entry_Alloc%])</f>
        <v>20.63628546861565</v>
      </c>
      <c r="AI39" s="328">
        <f>BillDetail_List[Base PC]*BillDetail_List[VAT Rate]</f>
        <v>4.1272570937231299</v>
      </c>
      <c r="AJ39" s="328">
        <f>BillDetail_List[Base PC]*BillDetail_List[SF%]</f>
        <v>0</v>
      </c>
      <c r="AK39" s="328">
        <f>BillDetail_List[SF on Base PC]*BillDetail_List[VAT Rate]</f>
        <v>0</v>
      </c>
      <c r="AL39" s="328">
        <f>SUM(BillDetail_List[[#This Row],[Base PC]:[VAT on SF on Base PC]])</f>
        <v>24.763542562338781</v>
      </c>
      <c r="AM39" s="61"/>
      <c r="AN39" s="328">
        <f>BillDetail_List[Counsel''s Base Fees]*BillDetail_List[VAT Rate]</f>
        <v>0</v>
      </c>
      <c r="AO39" s="328">
        <f>BillDetail_List[Counsel''s Base Fees]*BillDetail_List[SF%]</f>
        <v>0</v>
      </c>
      <c r="AP39" s="328">
        <f>BillDetail_List[Counsel''s SF]*BillDetail_List[VAT Rate]</f>
        <v>0</v>
      </c>
      <c r="AQ39" s="328">
        <f>SUM(BillDetail_List[[#This Row],[Counsel''s Base Fees]:[VAT on Counsel''s SF]])</f>
        <v>0</v>
      </c>
      <c r="AR39" s="61"/>
      <c r="AS39" s="61"/>
      <c r="AT39" s="328">
        <f>SUM(BillDetail_List[[#This Row],[Other Disbs]:[VAT On Other Disbs]])</f>
        <v>0</v>
      </c>
      <c r="AU39" s="61"/>
      <c r="AV39" s="327">
        <f>BillDetail_List[Other Disbs]+BillDetail_List[Counsel''s Base Fees]+BillDetail_List[Base PC]</f>
        <v>20.63628546861565</v>
      </c>
      <c r="AW39" s="328">
        <f>BillDetail_List[VAT On Other Disbs]+BillDetail_List[VAT on Counsel''s SF]+BillDetail_List[VAT on Base Counsel Fees]+BillDetail_List[VAT on SF on Base PC]+BillDetail_List[VAT on Base PC]</f>
        <v>4.1272570937231299</v>
      </c>
      <c r="AX39" s="328">
        <f>BillDetail_List[Base PC]+BillDetail_List[SF on Base PC]</f>
        <v>20.63628546861565</v>
      </c>
      <c r="AY39" s="328">
        <f>BillDetail_List[ATE Premium]+BillDetail_List[Other Disbs]+BillDetail_List[Counsel''s SF]+BillDetail_List[Counsel''s Base Fees]</f>
        <v>0</v>
      </c>
      <c r="AZ39" s="328">
        <f>SUM(BillDetail_List[[#This Row],[Total VAT]:[Total Disbs]])</f>
        <v>24.763542562338781</v>
      </c>
      <c r="BA39" s="320">
        <f>VLOOKUP(BillDetail_List[[#This Row],[Phase Code]],phasenos,4,FALSE)</f>
        <v>10</v>
      </c>
      <c r="BB39" s="374">
        <f>VLOOKUP(BillDetail_List[[#This Row],[Task Code]],tasknos,6,FALSE)</f>
        <v>36</v>
      </c>
    </row>
    <row r="40" spans="1:54" ht="31" x14ac:dyDescent="0.25">
      <c r="A40" s="56">
        <v>37</v>
      </c>
      <c r="B40" s="31"/>
      <c r="C40" s="288" t="s">
        <v>210</v>
      </c>
      <c r="D40" s="295" t="str">
        <f>VLOOKUP(BillDetail_List[Part ID],FundingList,2,FALSE)</f>
        <v>Costs of CA &amp; Associates - Funded under CFA dated 1/9/12 - VAT at 20%</v>
      </c>
      <c r="E40" s="58">
        <v>41166</v>
      </c>
      <c r="F40" s="46" t="str">
        <f>VLOOKUP(BillDetail_List[Task Code],JCodeList,5,FALSE)</f>
        <v>Trial preparation</v>
      </c>
      <c r="G40" s="47" t="str">
        <f>VLOOKUP(BillDetail_List[Task Code],JCodeList,2,FALSE)</f>
        <v>Preparation of trial bundles</v>
      </c>
      <c r="H40" s="43" t="str">
        <f>VLOOKUP(BillDetail_List[Activity Code],ActivityCodeList,2,FALSE)</f>
        <v>Communicate (internally within legal team)</v>
      </c>
      <c r="I40" s="43" t="str">
        <f>IF(ISBLANK(BillDetail_List[Expense Code]),"",VLOOKUP(BillDetail_List[Expense Code],ExpenseCodeList,2,FALSE))</f>
        <v/>
      </c>
      <c r="J40" s="31" t="s">
        <v>58</v>
      </c>
      <c r="K40" s="23" t="s">
        <v>30</v>
      </c>
      <c r="L40" s="59" t="s">
        <v>718</v>
      </c>
      <c r="M40" s="31" t="s">
        <v>682</v>
      </c>
      <c r="N40" s="31"/>
      <c r="O40" s="31"/>
      <c r="P40" s="57" t="s">
        <v>225</v>
      </c>
      <c r="Q40" s="22" t="str">
        <f>VLOOKUP(BillDetail_List[LTM],LTMList,3,FALSE)</f>
        <v>Solicitor (Grade C)</v>
      </c>
      <c r="R40" s="43" t="str">
        <f>VLOOKUP(BillDetail_List[LTM],LTMList,4,FALSE)</f>
        <v>C</v>
      </c>
      <c r="S40" s="57"/>
      <c r="T40" s="63"/>
      <c r="U40" s="60">
        <v>0.5</v>
      </c>
      <c r="V40" s="44">
        <f>IF(ISNA(VLOOKUP(BillDetail_List[LTM],LTM_List[],6,FALSE)) = TRUE,0,VLOOKUP(BillDetail_List[LTM],LTM_List[],6,FALSE))</f>
        <v>170</v>
      </c>
      <c r="W40" s="28">
        <f>VLOOKUP(BillDetail_List[Part ID],FundingList,8,FALSE)</f>
        <v>1</v>
      </c>
      <c r="X40" s="328">
        <f>BillDetail_List[Base PC]</f>
        <v>85</v>
      </c>
      <c r="Y40" s="328">
        <f>BillDetail_List[Counsel''s Base Fees]+BillDetail_List[Other Disbs]+BillDetail_List[ATE Premium]</f>
        <v>0</v>
      </c>
      <c r="Z40" s="28">
        <f>IF(CounselBaseFees=0,VLOOKUP(BillDetail_List[Part ID],FundingList,3,FALSE),VLOOKUP(BillDetail_List[LTM],LTMList,9,FALSE))</f>
        <v>1</v>
      </c>
      <c r="AA40" s="45">
        <f>VLOOKUP(BillDetail_List[Part ID],FundingList,4,FALSE)</f>
        <v>0.2</v>
      </c>
      <c r="AB40" s="328">
        <f>BillDetail_List[Total VAT]</f>
        <v>34</v>
      </c>
      <c r="AC40" s="44" t="str">
        <f>VLOOKUP(BillDetail_List[Task Code],JCodeList,4,FALSE)</f>
        <v>JK00</v>
      </c>
      <c r="AD40" s="31" t="s">
        <v>75</v>
      </c>
      <c r="AE40" s="31" t="s">
        <v>91</v>
      </c>
      <c r="AF40" s="43">
        <f>VLOOKUP(BillDetail_List[Activity Code],ActivityCodeList,5,FALSE)</f>
        <v>8</v>
      </c>
      <c r="AG40" s="31"/>
      <c r="AH40" s="328">
        <f>IF(BillDetail_List[Entry_Alloc%]=0,(BillDetail_List[Time]*BillDetail_List[LTM Rate])*BillDetail_List[[#This Row],[Funding PerCent Allowed]],(BillDetail_List[Time]*BillDetail_List[LTM Rate])*BillDetail_List[[#This Row],[Funding PerCent Allowed]]*BillDetail_List[Entry_Alloc%])</f>
        <v>85</v>
      </c>
      <c r="AI40" s="328">
        <f>BillDetail_List[Base PC]*BillDetail_List[VAT Rate]</f>
        <v>17</v>
      </c>
      <c r="AJ40" s="328">
        <f>BillDetail_List[Base PC]*BillDetail_List[SF%]</f>
        <v>85</v>
      </c>
      <c r="AK40" s="328">
        <f>BillDetail_List[SF on Base PC]*BillDetail_List[VAT Rate]</f>
        <v>17</v>
      </c>
      <c r="AL40" s="328">
        <f>SUM(BillDetail_List[[#This Row],[Base PC]:[VAT on SF on Base PC]])</f>
        <v>204</v>
      </c>
      <c r="AM40" s="61"/>
      <c r="AN40" s="328">
        <f>BillDetail_List[Counsel''s Base Fees]*BillDetail_List[VAT Rate]</f>
        <v>0</v>
      </c>
      <c r="AO40" s="328">
        <f>BillDetail_List[Counsel''s Base Fees]*BillDetail_List[SF%]</f>
        <v>0</v>
      </c>
      <c r="AP40" s="328">
        <f>BillDetail_List[Counsel''s SF]*BillDetail_List[VAT Rate]</f>
        <v>0</v>
      </c>
      <c r="AQ40" s="328">
        <f>SUM(BillDetail_List[[#This Row],[Counsel''s Base Fees]:[VAT on Counsel''s SF]])</f>
        <v>0</v>
      </c>
      <c r="AR40" s="61"/>
      <c r="AS40" s="61"/>
      <c r="AT40" s="328">
        <f>SUM(BillDetail_List[[#This Row],[Other Disbs]:[VAT On Other Disbs]])</f>
        <v>0</v>
      </c>
      <c r="AU40" s="61"/>
      <c r="AV40" s="327">
        <f>BillDetail_List[Other Disbs]+BillDetail_List[Counsel''s Base Fees]+BillDetail_List[Base PC]</f>
        <v>85</v>
      </c>
      <c r="AW40" s="328">
        <f>BillDetail_List[VAT On Other Disbs]+BillDetail_List[VAT on Counsel''s SF]+BillDetail_List[VAT on Base Counsel Fees]+BillDetail_List[VAT on SF on Base PC]+BillDetail_List[VAT on Base PC]</f>
        <v>34</v>
      </c>
      <c r="AX40" s="328">
        <f>BillDetail_List[Base PC]+BillDetail_List[SF on Base PC]</f>
        <v>170</v>
      </c>
      <c r="AY40" s="328">
        <f>BillDetail_List[ATE Premium]+BillDetail_List[Other Disbs]+BillDetail_List[Counsel''s SF]+BillDetail_List[Counsel''s Base Fees]</f>
        <v>0</v>
      </c>
      <c r="AZ40" s="328">
        <f>SUM(BillDetail_List[[#This Row],[Total VAT]:[Total Disbs]])</f>
        <v>204</v>
      </c>
      <c r="BA40" s="320">
        <f>VLOOKUP(BillDetail_List[[#This Row],[Phase Code]],phasenos,4,FALSE)</f>
        <v>11</v>
      </c>
      <c r="BB40" s="374">
        <f>VLOOKUP(BillDetail_List[[#This Row],[Task Code]],tasknos,6,FALSE)</f>
        <v>44</v>
      </c>
    </row>
    <row r="41" spans="1:54" x14ac:dyDescent="0.25">
      <c r="A41" s="56">
        <v>38</v>
      </c>
      <c r="B41" s="31"/>
      <c r="C41" s="288" t="s">
        <v>210</v>
      </c>
      <c r="D41" s="294" t="str">
        <f>VLOOKUP(BillDetail_List[Part ID],FundingList,2,FALSE)</f>
        <v>Costs of CA &amp; Associates - Funded under CFA dated 1/9/12 - VAT at 20%</v>
      </c>
      <c r="E41" s="58">
        <v>41166</v>
      </c>
      <c r="F41" s="20" t="str">
        <f>VLOOKUP(BillDetail_List[Task Code],JCodeList,5,FALSE)</f>
        <v>Trial preparation</v>
      </c>
      <c r="G41" s="21" t="str">
        <f>VLOOKUP(BillDetail_List[Task Code],JCodeList,2,FALSE)</f>
        <v>Trial preparation</v>
      </c>
      <c r="H41" s="22" t="e">
        <f>VLOOKUP(BillDetail_List[Activity Code],ActivityCodeList,2,FALSE)</f>
        <v>#N/A</v>
      </c>
      <c r="I41" s="22" t="str">
        <f>IF(ISBLANK(BillDetail_List[Expense Code]),"",VLOOKUP(BillDetail_List[Expense Code],ExpenseCodeList,2,FALSE))</f>
        <v>Outside Counsel Charges (Local)</v>
      </c>
      <c r="J41" s="31" t="s">
        <v>58</v>
      </c>
      <c r="K41" s="23" t="s">
        <v>30</v>
      </c>
      <c r="L41" s="59" t="s">
        <v>718</v>
      </c>
      <c r="M41" s="31" t="s">
        <v>682</v>
      </c>
      <c r="N41" s="31"/>
      <c r="O41" s="31"/>
      <c r="P41" s="57" t="s">
        <v>50</v>
      </c>
      <c r="Q41" s="22" t="str">
        <f>VLOOKUP(BillDetail_List[LTM],LTMList,3,FALSE)</f>
        <v>Junior Counsel</v>
      </c>
      <c r="R41" s="22" t="str">
        <f>VLOOKUP(BillDetail_List[LTM],LTMList,4,FALSE)</f>
        <v>JC</v>
      </c>
      <c r="S41" s="25"/>
      <c r="T41" s="32"/>
      <c r="U41" s="60"/>
      <c r="V41" s="27">
        <f>IF(ISNA(VLOOKUP(BillDetail_List[LTM],LTM_List[],6,FALSE)) = TRUE,0,VLOOKUP(BillDetail_List[LTM],LTM_List[],6,FALSE))</f>
        <v>0</v>
      </c>
      <c r="W41" s="28">
        <f>VLOOKUP(BillDetail_List[Part ID],FundingList,8,FALSE)</f>
        <v>1</v>
      </c>
      <c r="X41" s="327">
        <f>BillDetail_List[Base PC]</f>
        <v>0</v>
      </c>
      <c r="Y41" s="327">
        <f>BillDetail_List[Counsel''s Base Fees]+BillDetail_List[Other Disbs]+BillDetail_List[ATE Premium]</f>
        <v>4500</v>
      </c>
      <c r="Z41" s="29">
        <f>IF(CounselBaseFees=0,VLOOKUP(BillDetail_List[Part ID],FundingList,3,FALSE),VLOOKUP(BillDetail_List[LTM],LTMList,9,FALSE))</f>
        <v>0.5</v>
      </c>
      <c r="AA41" s="30">
        <f>VLOOKUP(BillDetail_List[Part ID],FundingList,4,FALSE)</f>
        <v>0.2</v>
      </c>
      <c r="AB41" s="327">
        <f>BillDetail_List[Total VAT]</f>
        <v>1350</v>
      </c>
      <c r="AC41" s="27" t="str">
        <f>VLOOKUP(BillDetail_List[Task Code],JCodeList,4,FALSE)</f>
        <v>JK00</v>
      </c>
      <c r="AD41" s="31" t="s">
        <v>253</v>
      </c>
      <c r="AE41" s="31"/>
      <c r="AF41" s="22" t="e">
        <f>VLOOKUP(BillDetail_List[Activity Code],ActivityCodeList,5,FALSE)</f>
        <v>#N/A</v>
      </c>
      <c r="AG41" s="31" t="s">
        <v>158</v>
      </c>
      <c r="AH41" s="327">
        <f>IF(BillDetail_List[Entry_Alloc%]=0,(BillDetail_List[Time]*BillDetail_List[LTM Rate])*BillDetail_List[[#This Row],[Funding PerCent Allowed]],(BillDetail_List[Time]*BillDetail_List[LTM Rate])*BillDetail_List[[#This Row],[Funding PerCent Allowed]]*BillDetail_List[Entry_Alloc%])</f>
        <v>0</v>
      </c>
      <c r="AI41" s="327">
        <f>BillDetail_List[Base PC]*BillDetail_List[VAT Rate]</f>
        <v>0</v>
      </c>
      <c r="AJ41" s="327">
        <f>BillDetail_List[Base PC]*BillDetail_List[SF%]</f>
        <v>0</v>
      </c>
      <c r="AK41" s="327">
        <f>BillDetail_List[SF on Base PC]*BillDetail_List[VAT Rate]</f>
        <v>0</v>
      </c>
      <c r="AL41" s="327">
        <f>SUM(BillDetail_List[[#This Row],[Base PC]:[VAT on SF on Base PC]])</f>
        <v>0</v>
      </c>
      <c r="AM41" s="61">
        <v>4500</v>
      </c>
      <c r="AN41" s="327">
        <f>BillDetail_List[Counsel''s Base Fees]*BillDetail_List[VAT Rate]</f>
        <v>900</v>
      </c>
      <c r="AO41" s="327">
        <f>BillDetail_List[Counsel''s Base Fees]*BillDetail_List[SF%]</f>
        <v>2250</v>
      </c>
      <c r="AP41" s="327">
        <f>BillDetail_List[Counsel''s SF]*BillDetail_List[VAT Rate]</f>
        <v>450</v>
      </c>
      <c r="AQ41" s="327">
        <f>SUM(BillDetail_List[[#This Row],[Counsel''s Base Fees]:[VAT on Counsel''s SF]])</f>
        <v>8100</v>
      </c>
      <c r="AR41" s="61"/>
      <c r="AS41" s="61"/>
      <c r="AT41" s="327">
        <f>SUM(BillDetail_List[[#This Row],[Other Disbs]:[VAT On Other Disbs]])</f>
        <v>0</v>
      </c>
      <c r="AU41" s="432"/>
      <c r="AV41" s="327">
        <f>BillDetail_List[Other Disbs]+BillDetail_List[Counsel''s Base Fees]+BillDetail_List[Base PC]</f>
        <v>4500</v>
      </c>
      <c r="AW41" s="327">
        <f>BillDetail_List[VAT On Other Disbs]+BillDetail_List[VAT on Counsel''s SF]+BillDetail_List[VAT on Base Counsel Fees]+BillDetail_List[VAT on SF on Base PC]+BillDetail_List[VAT on Base PC]</f>
        <v>1350</v>
      </c>
      <c r="AX41" s="327">
        <f>BillDetail_List[Base PC]+BillDetail_List[SF on Base PC]</f>
        <v>0</v>
      </c>
      <c r="AY41" s="327">
        <f>BillDetail_List[ATE Premium]+BillDetail_List[Other Disbs]+BillDetail_List[Counsel''s SF]+BillDetail_List[Counsel''s Base Fees]</f>
        <v>6750</v>
      </c>
      <c r="AZ41" s="327">
        <f>SUM(BillDetail_List[[#This Row],[Total VAT]:[Total Disbs]])</f>
        <v>8100</v>
      </c>
      <c r="BA41" s="320">
        <f>VLOOKUP(BillDetail_List[[#This Row],[Phase Code]],phasenos,4,FALSE)</f>
        <v>11</v>
      </c>
      <c r="BB41" s="374">
        <f>VLOOKUP(BillDetail_List[[#This Row],[Task Code]],tasknos,6,FALSE)</f>
        <v>43</v>
      </c>
    </row>
    <row r="42" spans="1:54" x14ac:dyDescent="0.25">
      <c r="A42" s="56">
        <v>39</v>
      </c>
      <c r="B42" s="31"/>
      <c r="C42" s="288" t="s">
        <v>210</v>
      </c>
      <c r="D42" s="294" t="str">
        <f>VLOOKUP(BillDetail_List[Part ID],FundingList,2,FALSE)</f>
        <v>Costs of CA &amp; Associates - Funded under CFA dated 1/9/12 - VAT at 20%</v>
      </c>
      <c r="E42" s="58">
        <v>41166</v>
      </c>
      <c r="F42" s="20" t="str">
        <f>VLOOKUP(BillDetail_List[Task Code],JCodeList,5,FALSE)</f>
        <v>Trial preparation</v>
      </c>
      <c r="G42" s="21" t="str">
        <f>VLOOKUP(BillDetail_List[Task Code],JCodeList,2,FALSE)</f>
        <v>Trial preparation</v>
      </c>
      <c r="H42" s="22" t="e">
        <f>VLOOKUP(BillDetail_List[Activity Code],ActivityCodeList,2,FALSE)</f>
        <v>#N/A</v>
      </c>
      <c r="I42" s="22" t="str">
        <f>IF(ISBLANK(BillDetail_List[Expense Code]),"",VLOOKUP(BillDetail_List[Expense Code],ExpenseCodeList,2,FALSE))</f>
        <v>Outside Counsel Charges (Local)</v>
      </c>
      <c r="J42" s="31" t="s">
        <v>58</v>
      </c>
      <c r="K42" s="23" t="s">
        <v>30</v>
      </c>
      <c r="L42" s="59" t="s">
        <v>718</v>
      </c>
      <c r="M42" s="31" t="s">
        <v>682</v>
      </c>
      <c r="N42" s="31"/>
      <c r="O42" s="31"/>
      <c r="P42" s="57" t="s">
        <v>50</v>
      </c>
      <c r="Q42" s="22" t="str">
        <f>VLOOKUP(BillDetail_List[LTM],LTMList,3,FALSE)</f>
        <v>Junior Counsel</v>
      </c>
      <c r="R42" s="22" t="str">
        <f>VLOOKUP(BillDetail_List[LTM],LTMList,4,FALSE)</f>
        <v>JC</v>
      </c>
      <c r="S42" s="25"/>
      <c r="T42" s="32"/>
      <c r="U42" s="60"/>
      <c r="V42" s="27">
        <f>IF(ISNA(VLOOKUP(BillDetail_List[LTM],LTM_List[],6,FALSE)) = TRUE,0,VLOOKUP(BillDetail_List[LTM],LTM_List[],6,FALSE))</f>
        <v>0</v>
      </c>
      <c r="W42" s="28">
        <f>VLOOKUP(BillDetail_List[Part ID],FundingList,8,FALSE)</f>
        <v>1</v>
      </c>
      <c r="X42" s="327">
        <f>BillDetail_List[Base PC]</f>
        <v>0</v>
      </c>
      <c r="Y42" s="327">
        <f>BillDetail_List[Counsel''s Base Fees]+BillDetail_List[Other Disbs]+BillDetail_List[ATE Premium]</f>
        <v>7500</v>
      </c>
      <c r="Z42" s="29">
        <f>IF(CounselBaseFees=0,VLOOKUP(BillDetail_List[Part ID],FundingList,3,FALSE),VLOOKUP(BillDetail_List[LTM],LTMList,9,FALSE))</f>
        <v>0.5</v>
      </c>
      <c r="AA42" s="30">
        <f>VLOOKUP(BillDetail_List[Part ID],FundingList,4,FALSE)</f>
        <v>0.2</v>
      </c>
      <c r="AB42" s="327">
        <f>BillDetail_List[Total VAT]</f>
        <v>2250</v>
      </c>
      <c r="AC42" s="27" t="str">
        <f>VLOOKUP(BillDetail_List[Task Code],JCodeList,4,FALSE)</f>
        <v>JK00</v>
      </c>
      <c r="AD42" s="31" t="s">
        <v>715</v>
      </c>
      <c r="AE42" s="31"/>
      <c r="AF42" s="22" t="e">
        <f>VLOOKUP(BillDetail_List[Activity Code],ActivityCodeList,5,FALSE)</f>
        <v>#N/A</v>
      </c>
      <c r="AG42" s="31" t="s">
        <v>158</v>
      </c>
      <c r="AH42" s="327">
        <f>IF(BillDetail_List[Entry_Alloc%]=0,(BillDetail_List[Time]*BillDetail_List[LTM Rate])*BillDetail_List[[#This Row],[Funding PerCent Allowed]],(BillDetail_List[Time]*BillDetail_List[LTM Rate])*BillDetail_List[[#This Row],[Funding PerCent Allowed]]*BillDetail_List[Entry_Alloc%])</f>
        <v>0</v>
      </c>
      <c r="AI42" s="327">
        <f>BillDetail_List[Base PC]*BillDetail_List[VAT Rate]</f>
        <v>0</v>
      </c>
      <c r="AJ42" s="327">
        <f>BillDetail_List[Base PC]*BillDetail_List[SF%]</f>
        <v>0</v>
      </c>
      <c r="AK42" s="327">
        <f>BillDetail_List[SF on Base PC]*BillDetail_List[VAT Rate]</f>
        <v>0</v>
      </c>
      <c r="AL42" s="327">
        <f>SUM(BillDetail_List[[#This Row],[Base PC]:[VAT on SF on Base PC]])</f>
        <v>0</v>
      </c>
      <c r="AM42" s="61">
        <v>7500</v>
      </c>
      <c r="AN42" s="327">
        <f>BillDetail_List[Counsel''s Base Fees]*BillDetail_List[VAT Rate]</f>
        <v>1500</v>
      </c>
      <c r="AO42" s="327">
        <f>BillDetail_List[Counsel''s Base Fees]*BillDetail_List[SF%]</f>
        <v>3750</v>
      </c>
      <c r="AP42" s="327">
        <f>BillDetail_List[Counsel''s SF]*BillDetail_List[VAT Rate]</f>
        <v>750</v>
      </c>
      <c r="AQ42" s="327">
        <f>SUM(BillDetail_List[[#This Row],[Counsel''s Base Fees]:[VAT on Counsel''s SF]])</f>
        <v>13500</v>
      </c>
      <c r="AR42" s="61"/>
      <c r="AS42" s="61"/>
      <c r="AT42" s="327">
        <f>SUM(BillDetail_List[[#This Row],[Other Disbs]:[VAT On Other Disbs]])</f>
        <v>0</v>
      </c>
      <c r="AU42" s="432"/>
      <c r="AV42" s="327">
        <f>BillDetail_List[Other Disbs]+BillDetail_List[Counsel''s Base Fees]+BillDetail_List[Base PC]</f>
        <v>7500</v>
      </c>
      <c r="AW42" s="327">
        <f>BillDetail_List[VAT On Other Disbs]+BillDetail_List[VAT on Counsel''s SF]+BillDetail_List[VAT on Base Counsel Fees]+BillDetail_List[VAT on SF on Base PC]+BillDetail_List[VAT on Base PC]</f>
        <v>2250</v>
      </c>
      <c r="AX42" s="327">
        <f>BillDetail_List[Base PC]+BillDetail_List[SF on Base PC]</f>
        <v>0</v>
      </c>
      <c r="AY42" s="327">
        <f>BillDetail_List[ATE Premium]+BillDetail_List[Other Disbs]+BillDetail_List[Counsel''s SF]+BillDetail_List[Counsel''s Base Fees]</f>
        <v>11250</v>
      </c>
      <c r="AZ42" s="327">
        <f>SUM(BillDetail_List[[#This Row],[Total VAT]:[Total Disbs]])</f>
        <v>13500</v>
      </c>
      <c r="BA42" s="320">
        <f>VLOOKUP(BillDetail_List[[#This Row],[Phase Code]],phasenos,4,FALSE)</f>
        <v>11</v>
      </c>
      <c r="BB42" s="374">
        <f>VLOOKUP(BillDetail_List[[#This Row],[Task Code]],tasknos,6,FALSE)</f>
        <v>43</v>
      </c>
    </row>
    <row r="43" spans="1:54" x14ac:dyDescent="0.25">
      <c r="A43" s="56">
        <v>40</v>
      </c>
      <c r="B43" s="31"/>
      <c r="C43" s="288" t="s">
        <v>210</v>
      </c>
      <c r="D43" s="295" t="str">
        <f>VLOOKUP(BillDetail_List[Part ID],FundingList,2,FALSE)</f>
        <v>Costs of CA &amp; Associates - Funded under CFA dated 1/9/12 - VAT at 20%</v>
      </c>
      <c r="E43" s="58">
        <v>41167</v>
      </c>
      <c r="F43" s="46" t="str">
        <f>VLOOKUP(BillDetail_List[Task Code],JCodeList,5,FALSE)</f>
        <v>Trial preparation</v>
      </c>
      <c r="G43" s="47" t="str">
        <f>VLOOKUP(BillDetail_List[Task Code],JCodeList,2,FALSE)</f>
        <v>Preparation of trial bundles</v>
      </c>
      <c r="H43" s="43" t="str">
        <f>VLOOKUP(BillDetail_List[Activity Code],ActivityCodeList,2,FALSE)</f>
        <v>Communicate (with client)</v>
      </c>
      <c r="I43" s="43" t="str">
        <f>IF(ISBLANK(BillDetail_List[Expense Code]),"",VLOOKUP(BillDetail_List[Expense Code],ExpenseCodeList,2,FALSE))</f>
        <v/>
      </c>
      <c r="J43" s="31" t="s">
        <v>58</v>
      </c>
      <c r="K43" s="23" t="s">
        <v>30</v>
      </c>
      <c r="L43" s="59" t="s">
        <v>718</v>
      </c>
      <c r="M43" s="31" t="s">
        <v>682</v>
      </c>
      <c r="N43" s="31"/>
      <c r="O43" s="31"/>
      <c r="P43" s="57" t="s">
        <v>225</v>
      </c>
      <c r="Q43" s="22" t="str">
        <f>VLOOKUP(BillDetail_List[LTM],LTMList,3,FALSE)</f>
        <v>Solicitor (Grade C)</v>
      </c>
      <c r="R43" s="43" t="str">
        <f>VLOOKUP(BillDetail_List[LTM],LTMList,4,FALSE)</f>
        <v>C</v>
      </c>
      <c r="S43" s="57"/>
      <c r="T43" s="63"/>
      <c r="U43" s="60">
        <v>3</v>
      </c>
      <c r="V43" s="44">
        <f>IF(ISNA(VLOOKUP(BillDetail_List[LTM],LTM_List[],6,FALSE)) = TRUE,0,VLOOKUP(BillDetail_List[LTM],LTM_List[],6,FALSE))</f>
        <v>170</v>
      </c>
      <c r="W43" s="28">
        <f>VLOOKUP(BillDetail_List[Part ID],FundingList,8,FALSE)</f>
        <v>1</v>
      </c>
      <c r="X43" s="328">
        <f>BillDetail_List[Base PC]</f>
        <v>510</v>
      </c>
      <c r="Y43" s="328">
        <f>BillDetail_List[Counsel''s Base Fees]+BillDetail_List[Other Disbs]+BillDetail_List[ATE Premium]</f>
        <v>0</v>
      </c>
      <c r="Z43" s="28">
        <f>IF(CounselBaseFees=0,VLOOKUP(BillDetail_List[Part ID],FundingList,3,FALSE),VLOOKUP(BillDetail_List[LTM],LTMList,9,FALSE))</f>
        <v>1</v>
      </c>
      <c r="AA43" s="45">
        <f>VLOOKUP(BillDetail_List[Part ID],FundingList,4,FALSE)</f>
        <v>0.2</v>
      </c>
      <c r="AB43" s="328">
        <f>BillDetail_List[Total VAT]</f>
        <v>204</v>
      </c>
      <c r="AC43" s="44" t="str">
        <f>VLOOKUP(BillDetail_List[Task Code],JCodeList,4,FALSE)</f>
        <v>JK00</v>
      </c>
      <c r="AD43" s="31" t="s">
        <v>75</v>
      </c>
      <c r="AE43" s="31" t="s">
        <v>64</v>
      </c>
      <c r="AF43" s="43">
        <f>VLOOKUP(BillDetail_List[Activity Code],ActivityCodeList,5,FALSE)</f>
        <v>3</v>
      </c>
      <c r="AG43" s="31"/>
      <c r="AH43" s="328">
        <f>IF(BillDetail_List[Entry_Alloc%]=0,(BillDetail_List[Time]*BillDetail_List[LTM Rate])*BillDetail_List[[#This Row],[Funding PerCent Allowed]],(BillDetail_List[Time]*BillDetail_List[LTM Rate])*BillDetail_List[[#This Row],[Funding PerCent Allowed]]*BillDetail_List[Entry_Alloc%])</f>
        <v>510</v>
      </c>
      <c r="AI43" s="328">
        <f>BillDetail_List[Base PC]*BillDetail_List[VAT Rate]</f>
        <v>102</v>
      </c>
      <c r="AJ43" s="328">
        <f>BillDetail_List[Base PC]*BillDetail_List[SF%]</f>
        <v>510</v>
      </c>
      <c r="AK43" s="328">
        <f>BillDetail_List[SF on Base PC]*BillDetail_List[VAT Rate]</f>
        <v>102</v>
      </c>
      <c r="AL43" s="328">
        <f>SUM(BillDetail_List[[#This Row],[Base PC]:[VAT on SF on Base PC]])</f>
        <v>1224</v>
      </c>
      <c r="AM43" s="61"/>
      <c r="AN43" s="328">
        <f>BillDetail_List[Counsel''s Base Fees]*BillDetail_List[VAT Rate]</f>
        <v>0</v>
      </c>
      <c r="AO43" s="328">
        <f>BillDetail_List[Counsel''s Base Fees]*BillDetail_List[SF%]</f>
        <v>0</v>
      </c>
      <c r="AP43" s="328">
        <f>BillDetail_List[Counsel''s SF]*BillDetail_List[VAT Rate]</f>
        <v>0</v>
      </c>
      <c r="AQ43" s="328">
        <f>SUM(BillDetail_List[[#This Row],[Counsel''s Base Fees]:[VAT on Counsel''s SF]])</f>
        <v>0</v>
      </c>
      <c r="AR43" s="61"/>
      <c r="AS43" s="61"/>
      <c r="AT43" s="328">
        <f>SUM(BillDetail_List[[#This Row],[Other Disbs]:[VAT On Other Disbs]])</f>
        <v>0</v>
      </c>
      <c r="AU43" s="61"/>
      <c r="AV43" s="327">
        <f>BillDetail_List[Other Disbs]+BillDetail_List[Counsel''s Base Fees]+BillDetail_List[Base PC]</f>
        <v>510</v>
      </c>
      <c r="AW43" s="328">
        <f>BillDetail_List[VAT On Other Disbs]+BillDetail_List[VAT on Counsel''s SF]+BillDetail_List[VAT on Base Counsel Fees]+BillDetail_List[VAT on SF on Base PC]+BillDetail_List[VAT on Base PC]</f>
        <v>204</v>
      </c>
      <c r="AX43" s="328">
        <f>BillDetail_List[Base PC]+BillDetail_List[SF on Base PC]</f>
        <v>1020</v>
      </c>
      <c r="AY43" s="328">
        <f>BillDetail_List[ATE Premium]+BillDetail_List[Other Disbs]+BillDetail_List[Counsel''s SF]+BillDetail_List[Counsel''s Base Fees]</f>
        <v>0</v>
      </c>
      <c r="AZ43" s="328">
        <f>SUM(BillDetail_List[[#This Row],[Total VAT]:[Total Disbs]])</f>
        <v>1224</v>
      </c>
      <c r="BA43" s="320">
        <f>VLOOKUP(BillDetail_List[[#This Row],[Phase Code]],phasenos,4,FALSE)</f>
        <v>11</v>
      </c>
      <c r="BB43" s="374">
        <f>VLOOKUP(BillDetail_List[[#This Row],[Task Code]],tasknos,6,FALSE)</f>
        <v>44</v>
      </c>
    </row>
    <row r="44" spans="1:54" x14ac:dyDescent="0.25">
      <c r="A44" s="56">
        <v>41</v>
      </c>
      <c r="B44" s="31"/>
      <c r="C44" s="288" t="s">
        <v>210</v>
      </c>
      <c r="D44" s="295" t="str">
        <f>VLOOKUP(BillDetail_List[Part ID],FundingList,2,FALSE)</f>
        <v>Costs of CA &amp; Associates - Funded under CFA dated 1/9/12 - VAT at 20%</v>
      </c>
      <c r="E44" s="58">
        <v>41168</v>
      </c>
      <c r="F44" s="46" t="str">
        <f>VLOOKUP(BillDetail_List[Task Code],JCodeList,5,FALSE)</f>
        <v>Trial preparation</v>
      </c>
      <c r="G44" s="47" t="str">
        <f>VLOOKUP(BillDetail_List[Task Code],JCodeList,2,FALSE)</f>
        <v>Preparation of trial bundles</v>
      </c>
      <c r="H44" s="43" t="str">
        <f>VLOOKUP(BillDetail_List[Activity Code],ActivityCodeList,2,FALSE)</f>
        <v>Communicate (other external)</v>
      </c>
      <c r="I44" s="43" t="str">
        <f>IF(ISBLANK(BillDetail_List[Expense Code]),"",VLOOKUP(BillDetail_List[Expense Code],ExpenseCodeList,2,FALSE))</f>
        <v/>
      </c>
      <c r="J44" s="31" t="s">
        <v>58</v>
      </c>
      <c r="K44" s="23" t="s">
        <v>30</v>
      </c>
      <c r="L44" s="59" t="s">
        <v>718</v>
      </c>
      <c r="M44" s="31" t="s">
        <v>682</v>
      </c>
      <c r="N44" s="31"/>
      <c r="O44" s="31"/>
      <c r="P44" s="57" t="s">
        <v>225</v>
      </c>
      <c r="Q44" s="22" t="str">
        <f>VLOOKUP(BillDetail_List[LTM],LTMList,3,FALSE)</f>
        <v>Solicitor (Grade C)</v>
      </c>
      <c r="R44" s="43" t="str">
        <f>VLOOKUP(BillDetail_List[LTM],LTMList,4,FALSE)</f>
        <v>C</v>
      </c>
      <c r="S44" s="57"/>
      <c r="T44" s="63"/>
      <c r="U44" s="60">
        <v>6</v>
      </c>
      <c r="V44" s="44">
        <f>IF(ISNA(VLOOKUP(BillDetail_List[LTM],LTM_List[],6,FALSE)) = TRUE,0,VLOOKUP(BillDetail_List[LTM],LTM_List[],6,FALSE))</f>
        <v>170</v>
      </c>
      <c r="W44" s="28">
        <f>VLOOKUP(BillDetail_List[Part ID],FundingList,8,FALSE)</f>
        <v>1</v>
      </c>
      <c r="X44" s="328">
        <f>BillDetail_List[Base PC]</f>
        <v>1020</v>
      </c>
      <c r="Y44" s="328">
        <f>BillDetail_List[Counsel''s Base Fees]+BillDetail_List[Other Disbs]+BillDetail_List[ATE Premium]</f>
        <v>0</v>
      </c>
      <c r="Z44" s="28">
        <f>IF(CounselBaseFees=0,VLOOKUP(BillDetail_List[Part ID],FundingList,3,FALSE),VLOOKUP(BillDetail_List[LTM],LTMList,9,FALSE))</f>
        <v>1</v>
      </c>
      <c r="AA44" s="45">
        <f>VLOOKUP(BillDetail_List[Part ID],FundingList,4,FALSE)</f>
        <v>0.2</v>
      </c>
      <c r="AB44" s="328">
        <f>BillDetail_List[Total VAT]</f>
        <v>408</v>
      </c>
      <c r="AC44" s="44" t="str">
        <f>VLOOKUP(BillDetail_List[Task Code],JCodeList,4,FALSE)</f>
        <v>JK00</v>
      </c>
      <c r="AD44" s="31" t="s">
        <v>75</v>
      </c>
      <c r="AE44" s="31" t="s">
        <v>73</v>
      </c>
      <c r="AF44" s="43">
        <f>VLOOKUP(BillDetail_List[Activity Code],ActivityCodeList,5,FALSE)</f>
        <v>7</v>
      </c>
      <c r="AG44" s="31"/>
      <c r="AH44" s="328">
        <f>IF(BillDetail_List[Entry_Alloc%]=0,(BillDetail_List[Time]*BillDetail_List[LTM Rate])*BillDetail_List[[#This Row],[Funding PerCent Allowed]],(BillDetail_List[Time]*BillDetail_List[LTM Rate])*BillDetail_List[[#This Row],[Funding PerCent Allowed]]*BillDetail_List[Entry_Alloc%])</f>
        <v>1020</v>
      </c>
      <c r="AI44" s="328">
        <f>BillDetail_List[Base PC]*BillDetail_List[VAT Rate]</f>
        <v>204</v>
      </c>
      <c r="AJ44" s="328">
        <f>BillDetail_List[Base PC]*BillDetail_List[SF%]</f>
        <v>1020</v>
      </c>
      <c r="AK44" s="328">
        <f>BillDetail_List[SF on Base PC]*BillDetail_List[VAT Rate]</f>
        <v>204</v>
      </c>
      <c r="AL44" s="328">
        <f>SUM(BillDetail_List[[#This Row],[Base PC]:[VAT on SF on Base PC]])</f>
        <v>2448</v>
      </c>
      <c r="AM44" s="61"/>
      <c r="AN44" s="328">
        <f>BillDetail_List[Counsel''s Base Fees]*BillDetail_List[VAT Rate]</f>
        <v>0</v>
      </c>
      <c r="AO44" s="328">
        <f>BillDetail_List[Counsel''s Base Fees]*BillDetail_List[SF%]</f>
        <v>0</v>
      </c>
      <c r="AP44" s="328">
        <f>BillDetail_List[Counsel''s SF]*BillDetail_List[VAT Rate]</f>
        <v>0</v>
      </c>
      <c r="AQ44" s="328">
        <f>SUM(BillDetail_List[[#This Row],[Counsel''s Base Fees]:[VAT on Counsel''s SF]])</f>
        <v>0</v>
      </c>
      <c r="AR44" s="61"/>
      <c r="AS44" s="61"/>
      <c r="AT44" s="328">
        <f>SUM(BillDetail_List[[#This Row],[Other Disbs]:[VAT On Other Disbs]])</f>
        <v>0</v>
      </c>
      <c r="AU44" s="61"/>
      <c r="AV44" s="327">
        <f>BillDetail_List[Other Disbs]+BillDetail_List[Counsel''s Base Fees]+BillDetail_List[Base PC]</f>
        <v>1020</v>
      </c>
      <c r="AW44" s="328">
        <f>BillDetail_List[VAT On Other Disbs]+BillDetail_List[VAT on Counsel''s SF]+BillDetail_List[VAT on Base Counsel Fees]+BillDetail_List[VAT on SF on Base PC]+BillDetail_List[VAT on Base PC]</f>
        <v>408</v>
      </c>
      <c r="AX44" s="328">
        <f>BillDetail_List[Base PC]+BillDetail_List[SF on Base PC]</f>
        <v>2040</v>
      </c>
      <c r="AY44" s="328">
        <f>BillDetail_List[ATE Premium]+BillDetail_List[Other Disbs]+BillDetail_List[Counsel''s SF]+BillDetail_List[Counsel''s Base Fees]</f>
        <v>0</v>
      </c>
      <c r="AZ44" s="328">
        <f>SUM(BillDetail_List[[#This Row],[Total VAT]:[Total Disbs]])</f>
        <v>2448</v>
      </c>
      <c r="BA44" s="320">
        <f>VLOOKUP(BillDetail_List[[#This Row],[Phase Code]],phasenos,4,FALSE)</f>
        <v>11</v>
      </c>
      <c r="BB44" s="374">
        <f>VLOOKUP(BillDetail_List[[#This Row],[Task Code]],tasknos,6,FALSE)</f>
        <v>44</v>
      </c>
    </row>
    <row r="45" spans="1:54" x14ac:dyDescent="0.25">
      <c r="A45" s="56">
        <v>42</v>
      </c>
      <c r="B45" s="31"/>
      <c r="C45" s="288" t="s">
        <v>210</v>
      </c>
      <c r="D45" s="295" t="str">
        <f>VLOOKUP(BillDetail_List[Part ID],FundingList,2,FALSE)</f>
        <v>Costs of CA &amp; Associates - Funded under CFA dated 1/9/12 - VAT at 20%</v>
      </c>
      <c r="E45" s="58">
        <v>41169</v>
      </c>
      <c r="F45" s="46" t="str">
        <f>VLOOKUP(BillDetail_List[Task Code],JCodeList,5,FALSE)</f>
        <v>Trial preparation</v>
      </c>
      <c r="G45" s="47" t="str">
        <f>VLOOKUP(BillDetail_List[Task Code],JCodeList,2,FALSE)</f>
        <v>Preparation of trial bundles</v>
      </c>
      <c r="H45" s="43" t="str">
        <f>VLOOKUP(BillDetail_List[Activity Code],ActivityCodeList,2,FALSE)</f>
        <v>Appear For/Attend</v>
      </c>
      <c r="I45" s="43" t="str">
        <f>IF(ISBLANK(BillDetail_List[Expense Code]),"",VLOOKUP(BillDetail_List[Expense Code],ExpenseCodeList,2,FALSE))</f>
        <v/>
      </c>
      <c r="J45" s="31" t="s">
        <v>58</v>
      </c>
      <c r="K45" s="23" t="s">
        <v>30</v>
      </c>
      <c r="L45" s="59" t="s">
        <v>718</v>
      </c>
      <c r="M45" s="31" t="s">
        <v>682</v>
      </c>
      <c r="N45" s="31"/>
      <c r="O45" s="31"/>
      <c r="P45" s="57" t="s">
        <v>225</v>
      </c>
      <c r="Q45" s="22" t="str">
        <f>VLOOKUP(BillDetail_List[LTM],LTMList,3,FALSE)</f>
        <v>Solicitor (Grade C)</v>
      </c>
      <c r="R45" s="43" t="str">
        <f>VLOOKUP(BillDetail_List[LTM],LTMList,4,FALSE)</f>
        <v>C</v>
      </c>
      <c r="S45" s="57"/>
      <c r="T45" s="63"/>
      <c r="U45" s="424">
        <v>8</v>
      </c>
      <c r="V45" s="44">
        <f>IF(ISNA(VLOOKUP(BillDetail_List[LTM],LTM_List[],6,FALSE)) = TRUE,0,VLOOKUP(BillDetail_List[LTM],LTM_List[],6,FALSE))</f>
        <v>170</v>
      </c>
      <c r="W45" s="28">
        <f>VLOOKUP(BillDetail_List[Part ID],FundingList,8,FALSE)</f>
        <v>1</v>
      </c>
      <c r="X45" s="328">
        <f>BillDetail_List[Base PC]</f>
        <v>1360</v>
      </c>
      <c r="Y45" s="328">
        <f>BillDetail_List[Counsel''s Base Fees]+BillDetail_List[Other Disbs]+BillDetail_List[ATE Premium]</f>
        <v>0</v>
      </c>
      <c r="Z45" s="28">
        <f>IF(CounselBaseFees=0,VLOOKUP(BillDetail_List[Part ID],FundingList,3,FALSE),VLOOKUP(BillDetail_List[LTM],LTMList,9,FALSE))</f>
        <v>1</v>
      </c>
      <c r="AA45" s="45">
        <f>VLOOKUP(BillDetail_List[Part ID],FundingList,4,FALSE)</f>
        <v>0.2</v>
      </c>
      <c r="AB45" s="328">
        <f>BillDetail_List[Total VAT]</f>
        <v>544</v>
      </c>
      <c r="AC45" s="44" t="str">
        <f>VLOOKUP(BillDetail_List[Task Code],JCodeList,4,FALSE)</f>
        <v>JK00</v>
      </c>
      <c r="AD45" s="31" t="s">
        <v>75</v>
      </c>
      <c r="AE45" s="31" t="s">
        <v>72</v>
      </c>
      <c r="AF45" s="43">
        <f>VLOOKUP(BillDetail_List[Activity Code],ActivityCodeList,5,FALSE)</f>
        <v>13</v>
      </c>
      <c r="AG45" s="31"/>
      <c r="AH45" s="328">
        <f>IF(BillDetail_List[Entry_Alloc%]=0,(BillDetail_List[Time]*BillDetail_List[LTM Rate])*BillDetail_List[[#This Row],[Funding PerCent Allowed]],(BillDetail_List[Time]*BillDetail_List[LTM Rate])*BillDetail_List[[#This Row],[Funding PerCent Allowed]]*BillDetail_List[Entry_Alloc%])</f>
        <v>1360</v>
      </c>
      <c r="AI45" s="328">
        <f>BillDetail_List[Base PC]*BillDetail_List[VAT Rate]</f>
        <v>272</v>
      </c>
      <c r="AJ45" s="328">
        <f>BillDetail_List[Base PC]*BillDetail_List[SF%]</f>
        <v>1360</v>
      </c>
      <c r="AK45" s="328">
        <f>BillDetail_List[SF on Base PC]*BillDetail_List[VAT Rate]</f>
        <v>272</v>
      </c>
      <c r="AL45" s="328">
        <f>SUM(BillDetail_List[[#This Row],[Base PC]:[VAT on SF on Base PC]])</f>
        <v>3264</v>
      </c>
      <c r="AM45" s="61"/>
      <c r="AN45" s="328">
        <f>BillDetail_List[Counsel''s Base Fees]*BillDetail_List[VAT Rate]</f>
        <v>0</v>
      </c>
      <c r="AO45" s="328">
        <f>BillDetail_List[Counsel''s Base Fees]*BillDetail_List[SF%]</f>
        <v>0</v>
      </c>
      <c r="AP45" s="328">
        <f>BillDetail_List[Counsel''s SF]*BillDetail_List[VAT Rate]</f>
        <v>0</v>
      </c>
      <c r="AQ45" s="328">
        <f>SUM(BillDetail_List[[#This Row],[Counsel''s Base Fees]:[VAT on Counsel''s SF]])</f>
        <v>0</v>
      </c>
      <c r="AR45" s="61"/>
      <c r="AS45" s="61"/>
      <c r="AT45" s="328">
        <f>SUM(BillDetail_List[[#This Row],[Other Disbs]:[VAT On Other Disbs]])</f>
        <v>0</v>
      </c>
      <c r="AU45" s="61"/>
      <c r="AV45" s="327">
        <f>BillDetail_List[Other Disbs]+BillDetail_List[Counsel''s Base Fees]+BillDetail_List[Base PC]</f>
        <v>1360</v>
      </c>
      <c r="AW45" s="328">
        <f>BillDetail_List[VAT On Other Disbs]+BillDetail_List[VAT on Counsel''s SF]+BillDetail_List[VAT on Base Counsel Fees]+BillDetail_List[VAT on SF on Base PC]+BillDetail_List[VAT on Base PC]</f>
        <v>544</v>
      </c>
      <c r="AX45" s="328">
        <f>BillDetail_List[Base PC]+BillDetail_List[SF on Base PC]</f>
        <v>2720</v>
      </c>
      <c r="AY45" s="328">
        <f>BillDetail_List[ATE Premium]+BillDetail_List[Other Disbs]+BillDetail_List[Counsel''s SF]+BillDetail_List[Counsel''s Base Fees]</f>
        <v>0</v>
      </c>
      <c r="AZ45" s="328">
        <f>SUM(BillDetail_List[[#This Row],[Total VAT]:[Total Disbs]])</f>
        <v>3264</v>
      </c>
      <c r="BA45" s="320">
        <f>VLOOKUP(BillDetail_List[[#This Row],[Phase Code]],phasenos,4,FALSE)</f>
        <v>11</v>
      </c>
      <c r="BB45" s="374">
        <f>VLOOKUP(BillDetail_List[[#This Row],[Task Code]],tasknos,6,FALSE)</f>
        <v>44</v>
      </c>
    </row>
    <row r="46" spans="1:54" ht="31" x14ac:dyDescent="0.25">
      <c r="A46" s="56">
        <v>43</v>
      </c>
      <c r="B46" s="31"/>
      <c r="C46" s="288" t="s">
        <v>210</v>
      </c>
      <c r="D46" s="295" t="str">
        <f>VLOOKUP(BillDetail_List[Part ID],FundingList,2,FALSE)</f>
        <v>Costs of CA &amp; Associates - Funded under CFA dated 1/9/12 - VAT at 20%</v>
      </c>
      <c r="E46" s="58">
        <v>41170</v>
      </c>
      <c r="F46" s="46" t="str">
        <f>VLOOKUP(BillDetail_List[Task Code],JCodeList,5,FALSE)</f>
        <v>Trial preparation</v>
      </c>
      <c r="G46" s="47" t="str">
        <f>VLOOKUP(BillDetail_List[Task Code],JCodeList,2,FALSE)</f>
        <v>Preparation of trial bundles</v>
      </c>
      <c r="H46" s="43" t="str">
        <f>VLOOKUP(BillDetail_List[Activity Code],ActivityCodeList,2,FALSE)</f>
        <v>Communicate (internally within legal team)</v>
      </c>
      <c r="I46" s="43" t="str">
        <f>IF(ISBLANK(BillDetail_List[Expense Code]),"",VLOOKUP(BillDetail_List[Expense Code],ExpenseCodeList,2,FALSE))</f>
        <v/>
      </c>
      <c r="J46" s="31" t="s">
        <v>58</v>
      </c>
      <c r="K46" s="23" t="s">
        <v>30</v>
      </c>
      <c r="L46" s="59" t="s">
        <v>718</v>
      </c>
      <c r="M46" s="31" t="s">
        <v>682</v>
      </c>
      <c r="N46" s="31"/>
      <c r="O46" s="31"/>
      <c r="P46" s="57" t="s">
        <v>25</v>
      </c>
      <c r="Q46" s="22" t="str">
        <f>VLOOKUP(BillDetail_List[LTM],LTMList,3,FALSE)</f>
        <v>Solicitor (Grade C)</v>
      </c>
      <c r="R46" s="43" t="str">
        <f>VLOOKUP(BillDetail_List[LTM],LTMList,4,FALSE)</f>
        <v>C</v>
      </c>
      <c r="S46" s="57"/>
      <c r="T46" s="63"/>
      <c r="U46" s="60">
        <v>10</v>
      </c>
      <c r="V46" s="44">
        <f>IF(ISNA(VLOOKUP(BillDetail_List[LTM],LTM_List[],6,FALSE)) = TRUE,0,VLOOKUP(BillDetail_List[LTM],LTM_List[],6,FALSE))</f>
        <v>130</v>
      </c>
      <c r="W46" s="28">
        <f>VLOOKUP(BillDetail_List[Part ID],FundingList,8,FALSE)</f>
        <v>1</v>
      </c>
      <c r="X46" s="328">
        <f>BillDetail_List[Base PC]</f>
        <v>1300</v>
      </c>
      <c r="Y46" s="328">
        <f>BillDetail_List[Counsel''s Base Fees]+BillDetail_List[Other Disbs]+BillDetail_List[ATE Premium]</f>
        <v>0</v>
      </c>
      <c r="Z46" s="28">
        <f>IF(CounselBaseFees=0,VLOOKUP(BillDetail_List[Part ID],FundingList,3,FALSE),VLOOKUP(BillDetail_List[LTM],LTMList,9,FALSE))</f>
        <v>1</v>
      </c>
      <c r="AA46" s="45">
        <f>VLOOKUP(BillDetail_List[Part ID],FundingList,4,FALSE)</f>
        <v>0.2</v>
      </c>
      <c r="AB46" s="328">
        <f>BillDetail_List[Total VAT]</f>
        <v>520</v>
      </c>
      <c r="AC46" s="44" t="str">
        <f>VLOOKUP(BillDetail_List[Task Code],JCodeList,4,FALSE)</f>
        <v>JK00</v>
      </c>
      <c r="AD46" s="31" t="s">
        <v>75</v>
      </c>
      <c r="AE46" s="31" t="s">
        <v>91</v>
      </c>
      <c r="AF46" s="43">
        <f>VLOOKUP(BillDetail_List[Activity Code],ActivityCodeList,5,FALSE)</f>
        <v>8</v>
      </c>
      <c r="AG46" s="31"/>
      <c r="AH46" s="328">
        <f>IF(BillDetail_List[Entry_Alloc%]=0,(BillDetail_List[Time]*BillDetail_List[LTM Rate])*BillDetail_List[[#This Row],[Funding PerCent Allowed]],(BillDetail_List[Time]*BillDetail_List[LTM Rate])*BillDetail_List[[#This Row],[Funding PerCent Allowed]]*BillDetail_List[Entry_Alloc%])</f>
        <v>1300</v>
      </c>
      <c r="AI46" s="328">
        <f>BillDetail_List[Base PC]*BillDetail_List[VAT Rate]</f>
        <v>260</v>
      </c>
      <c r="AJ46" s="328">
        <f>BillDetail_List[Base PC]*BillDetail_List[SF%]</f>
        <v>1300</v>
      </c>
      <c r="AK46" s="328">
        <f>BillDetail_List[SF on Base PC]*BillDetail_List[VAT Rate]</f>
        <v>260</v>
      </c>
      <c r="AL46" s="328">
        <f>SUM(BillDetail_List[[#This Row],[Base PC]:[VAT on SF on Base PC]])</f>
        <v>3120</v>
      </c>
      <c r="AM46" s="61"/>
      <c r="AN46" s="328">
        <f>BillDetail_List[Counsel''s Base Fees]*BillDetail_List[VAT Rate]</f>
        <v>0</v>
      </c>
      <c r="AO46" s="328">
        <f>BillDetail_List[Counsel''s Base Fees]*BillDetail_List[SF%]</f>
        <v>0</v>
      </c>
      <c r="AP46" s="328">
        <f>BillDetail_List[Counsel''s SF]*BillDetail_List[VAT Rate]</f>
        <v>0</v>
      </c>
      <c r="AQ46" s="328">
        <f>SUM(BillDetail_List[[#This Row],[Counsel''s Base Fees]:[VAT on Counsel''s SF]])</f>
        <v>0</v>
      </c>
      <c r="AR46" s="61"/>
      <c r="AS46" s="61"/>
      <c r="AT46" s="328">
        <f>SUM(BillDetail_List[[#This Row],[Other Disbs]:[VAT On Other Disbs]])</f>
        <v>0</v>
      </c>
      <c r="AU46" s="61"/>
      <c r="AV46" s="327">
        <f>BillDetail_List[Other Disbs]+BillDetail_List[Counsel''s Base Fees]+BillDetail_List[Base PC]</f>
        <v>1300</v>
      </c>
      <c r="AW46" s="328">
        <f>BillDetail_List[VAT On Other Disbs]+BillDetail_List[VAT on Counsel''s SF]+BillDetail_List[VAT on Base Counsel Fees]+BillDetail_List[VAT on SF on Base PC]+BillDetail_List[VAT on Base PC]</f>
        <v>520</v>
      </c>
      <c r="AX46" s="328">
        <f>BillDetail_List[Base PC]+BillDetail_List[SF on Base PC]</f>
        <v>2600</v>
      </c>
      <c r="AY46" s="328">
        <f>BillDetail_List[ATE Premium]+BillDetail_List[Other Disbs]+BillDetail_List[Counsel''s SF]+BillDetail_List[Counsel''s Base Fees]</f>
        <v>0</v>
      </c>
      <c r="AZ46" s="328">
        <f>SUM(BillDetail_List[[#This Row],[Total VAT]:[Total Disbs]])</f>
        <v>3120</v>
      </c>
      <c r="BA46" s="320">
        <f>VLOOKUP(BillDetail_List[[#This Row],[Phase Code]],phasenos,4,FALSE)</f>
        <v>11</v>
      </c>
      <c r="BB46" s="374">
        <f>VLOOKUP(BillDetail_List[[#This Row],[Task Code]],tasknos,6,FALSE)</f>
        <v>44</v>
      </c>
    </row>
    <row r="47" spans="1:54" x14ac:dyDescent="0.25">
      <c r="A47" s="56">
        <v>44</v>
      </c>
      <c r="B47" s="31"/>
      <c r="C47" s="288" t="s">
        <v>210</v>
      </c>
      <c r="D47" s="295" t="str">
        <f>VLOOKUP(BillDetail_List[Part ID],FundingList,2,FALSE)</f>
        <v>Costs of CA &amp; Associates - Funded under CFA dated 1/9/12 - VAT at 20%</v>
      </c>
      <c r="E47" s="58">
        <v>41171</v>
      </c>
      <c r="F47" s="46" t="str">
        <f>VLOOKUP(BillDetail_List[Task Code],JCodeList,5,FALSE)</f>
        <v>Trial preparation</v>
      </c>
      <c r="G47" s="47" t="str">
        <f>VLOOKUP(BillDetail_List[Task Code],JCodeList,2,FALSE)</f>
        <v>Preparation of trial bundles</v>
      </c>
      <c r="H47" s="43" t="str">
        <f>VLOOKUP(BillDetail_List[Activity Code],ActivityCodeList,2,FALSE)</f>
        <v>Communicate (with client)</v>
      </c>
      <c r="I47" s="43" t="str">
        <f>IF(ISBLANK(BillDetail_List[Expense Code]),"",VLOOKUP(BillDetail_List[Expense Code],ExpenseCodeList,2,FALSE))</f>
        <v/>
      </c>
      <c r="J47" s="31" t="s">
        <v>58</v>
      </c>
      <c r="K47" s="23" t="s">
        <v>30</v>
      </c>
      <c r="L47" s="59" t="s">
        <v>718</v>
      </c>
      <c r="M47" s="31" t="s">
        <v>682</v>
      </c>
      <c r="N47" s="31"/>
      <c r="O47" s="31"/>
      <c r="P47" s="57" t="s">
        <v>225</v>
      </c>
      <c r="Q47" s="22" t="str">
        <f>VLOOKUP(BillDetail_List[LTM],LTMList,3,FALSE)</f>
        <v>Solicitor (Grade C)</v>
      </c>
      <c r="R47" s="43" t="str">
        <f>VLOOKUP(BillDetail_List[LTM],LTMList,4,FALSE)</f>
        <v>C</v>
      </c>
      <c r="S47" s="57"/>
      <c r="T47" s="63"/>
      <c r="U47" s="60">
        <v>8</v>
      </c>
      <c r="V47" s="44">
        <f>IF(ISNA(VLOOKUP(BillDetail_List[LTM],LTM_List[],6,FALSE)) = TRUE,0,VLOOKUP(BillDetail_List[LTM],LTM_List[],6,FALSE))</f>
        <v>170</v>
      </c>
      <c r="W47" s="28">
        <f>VLOOKUP(BillDetail_List[Part ID],FundingList,8,FALSE)</f>
        <v>1</v>
      </c>
      <c r="X47" s="328">
        <f>BillDetail_List[Base PC]</f>
        <v>1360</v>
      </c>
      <c r="Y47" s="328">
        <f>BillDetail_List[Counsel''s Base Fees]+BillDetail_List[Other Disbs]+BillDetail_List[ATE Premium]</f>
        <v>0</v>
      </c>
      <c r="Z47" s="28">
        <f>IF(CounselBaseFees=0,VLOOKUP(BillDetail_List[Part ID],FundingList,3,FALSE),VLOOKUP(BillDetail_List[LTM],LTMList,9,FALSE))</f>
        <v>1</v>
      </c>
      <c r="AA47" s="45">
        <f>VLOOKUP(BillDetail_List[Part ID],FundingList,4,FALSE)</f>
        <v>0.2</v>
      </c>
      <c r="AB47" s="328">
        <f>BillDetail_List[Total VAT]</f>
        <v>544</v>
      </c>
      <c r="AC47" s="44" t="str">
        <f>VLOOKUP(BillDetail_List[Task Code],JCodeList,4,FALSE)</f>
        <v>JK00</v>
      </c>
      <c r="AD47" s="31" t="s">
        <v>75</v>
      </c>
      <c r="AE47" s="31" t="s">
        <v>64</v>
      </c>
      <c r="AF47" s="43">
        <f>VLOOKUP(BillDetail_List[Activity Code],ActivityCodeList,5,FALSE)</f>
        <v>3</v>
      </c>
      <c r="AG47" s="31"/>
      <c r="AH47" s="328">
        <f>IF(BillDetail_List[Entry_Alloc%]=0,(BillDetail_List[Time]*BillDetail_List[LTM Rate])*BillDetail_List[[#This Row],[Funding PerCent Allowed]],(BillDetail_List[Time]*BillDetail_List[LTM Rate])*BillDetail_List[[#This Row],[Funding PerCent Allowed]]*BillDetail_List[Entry_Alloc%])</f>
        <v>1360</v>
      </c>
      <c r="AI47" s="328">
        <f>BillDetail_List[Base PC]*BillDetail_List[VAT Rate]</f>
        <v>272</v>
      </c>
      <c r="AJ47" s="328">
        <f>BillDetail_List[Base PC]*BillDetail_List[SF%]</f>
        <v>1360</v>
      </c>
      <c r="AK47" s="328">
        <f>BillDetail_List[SF on Base PC]*BillDetail_List[VAT Rate]</f>
        <v>272</v>
      </c>
      <c r="AL47" s="328">
        <f>SUM(BillDetail_List[[#This Row],[Base PC]:[VAT on SF on Base PC]])</f>
        <v>3264</v>
      </c>
      <c r="AM47" s="61"/>
      <c r="AN47" s="328">
        <f>BillDetail_List[Counsel''s Base Fees]*BillDetail_List[VAT Rate]</f>
        <v>0</v>
      </c>
      <c r="AO47" s="328">
        <f>BillDetail_List[Counsel''s Base Fees]*BillDetail_List[SF%]</f>
        <v>0</v>
      </c>
      <c r="AP47" s="328">
        <f>BillDetail_List[Counsel''s SF]*BillDetail_List[VAT Rate]</f>
        <v>0</v>
      </c>
      <c r="AQ47" s="328">
        <f>SUM(BillDetail_List[[#This Row],[Counsel''s Base Fees]:[VAT on Counsel''s SF]])</f>
        <v>0</v>
      </c>
      <c r="AR47" s="61"/>
      <c r="AS47" s="61"/>
      <c r="AT47" s="328">
        <f>SUM(BillDetail_List[[#This Row],[Other Disbs]:[VAT On Other Disbs]])</f>
        <v>0</v>
      </c>
      <c r="AU47" s="61"/>
      <c r="AV47" s="327">
        <f>BillDetail_List[Other Disbs]+BillDetail_List[Counsel''s Base Fees]+BillDetail_List[Base PC]</f>
        <v>1360</v>
      </c>
      <c r="AW47" s="328">
        <f>BillDetail_List[VAT On Other Disbs]+BillDetail_List[VAT on Counsel''s SF]+BillDetail_List[VAT on Base Counsel Fees]+BillDetail_List[VAT on SF on Base PC]+BillDetail_List[VAT on Base PC]</f>
        <v>544</v>
      </c>
      <c r="AX47" s="328">
        <f>BillDetail_List[Base PC]+BillDetail_List[SF on Base PC]</f>
        <v>2720</v>
      </c>
      <c r="AY47" s="328">
        <f>BillDetail_List[ATE Premium]+BillDetail_List[Other Disbs]+BillDetail_List[Counsel''s SF]+BillDetail_List[Counsel''s Base Fees]</f>
        <v>0</v>
      </c>
      <c r="AZ47" s="328">
        <f>SUM(BillDetail_List[[#This Row],[Total VAT]:[Total Disbs]])</f>
        <v>3264</v>
      </c>
      <c r="BA47" s="320">
        <f>VLOOKUP(BillDetail_List[[#This Row],[Phase Code]],phasenos,4,FALSE)</f>
        <v>11</v>
      </c>
      <c r="BB47" s="374">
        <f>VLOOKUP(BillDetail_List[[#This Row],[Task Code]],tasknos,6,FALSE)</f>
        <v>44</v>
      </c>
    </row>
    <row r="48" spans="1:54" x14ac:dyDescent="0.25">
      <c r="A48" s="56">
        <v>45</v>
      </c>
      <c r="B48" s="31"/>
      <c r="C48" s="288" t="s">
        <v>210</v>
      </c>
      <c r="D48" s="295" t="str">
        <f>VLOOKUP(BillDetail_List[Part ID],FundingList,2,FALSE)</f>
        <v>Costs of CA &amp; Associates - Funded under CFA dated 1/9/12 - VAT at 20%</v>
      </c>
      <c r="E48" s="58">
        <v>41181</v>
      </c>
      <c r="F48" s="46" t="str">
        <f>VLOOKUP(BillDetail_List[Task Code],JCodeList,5,FALSE)</f>
        <v>Trial</v>
      </c>
      <c r="G48" s="47" t="str">
        <f>VLOOKUP(BillDetail_List[Task Code],JCodeList,2,FALSE)</f>
        <v>Trial</v>
      </c>
      <c r="H48" s="43" t="e">
        <f>VLOOKUP(BillDetail_List[Activity Code],ActivityCodeList,2,FALSE)</f>
        <v>#N/A</v>
      </c>
      <c r="I48" s="43" t="str">
        <f>IF(ISBLANK(BillDetail_List[Expense Code]),"",VLOOKUP(BillDetail_List[Expense Code],ExpenseCodeList,2,FALSE))</f>
        <v>Outside Counsel Charges (Local)</v>
      </c>
      <c r="J48" s="31" t="s">
        <v>58</v>
      </c>
      <c r="K48" s="23" t="s">
        <v>176</v>
      </c>
      <c r="L48" s="59" t="s">
        <v>718</v>
      </c>
      <c r="M48" s="31" t="s">
        <v>682</v>
      </c>
      <c r="N48" s="31"/>
      <c r="O48" s="31"/>
      <c r="P48" s="57" t="s">
        <v>50</v>
      </c>
      <c r="Q48" s="22" t="str">
        <f>VLOOKUP(BillDetail_List[LTM],LTMList,3,FALSE)</f>
        <v>Junior Counsel</v>
      </c>
      <c r="R48" s="43" t="str">
        <f>VLOOKUP(BillDetail_List[LTM],LTMList,4,FALSE)</f>
        <v>JC</v>
      </c>
      <c r="S48" s="57"/>
      <c r="T48" s="63"/>
      <c r="U48" s="60"/>
      <c r="V48" s="44">
        <f>IF(ISNA(VLOOKUP(BillDetail_List[LTM],LTM_List[],6,FALSE)) = TRUE,0,VLOOKUP(BillDetail_List[LTM],LTM_List[],6,FALSE))</f>
        <v>0</v>
      </c>
      <c r="W48" s="28">
        <f>VLOOKUP(BillDetail_List[Part ID],FundingList,8,FALSE)</f>
        <v>1</v>
      </c>
      <c r="X48" s="328">
        <f>BillDetail_List[Base PC]</f>
        <v>0</v>
      </c>
      <c r="Y48" s="328">
        <f>BillDetail_List[Counsel''s Base Fees]+BillDetail_List[Other Disbs]+BillDetail_List[ATE Premium]</f>
        <v>20000</v>
      </c>
      <c r="Z48" s="28">
        <f>IF(CounselBaseFees=0,VLOOKUP(BillDetail_List[Part ID],FundingList,3,FALSE),VLOOKUP(BillDetail_List[LTM],LTMList,9,FALSE))</f>
        <v>0.5</v>
      </c>
      <c r="AA48" s="45">
        <f>VLOOKUP(BillDetail_List[Part ID],FundingList,4,FALSE)</f>
        <v>0.2</v>
      </c>
      <c r="AB48" s="328">
        <f>BillDetail_List[Total VAT]</f>
        <v>6000</v>
      </c>
      <c r="AC48" s="44" t="str">
        <f>VLOOKUP(BillDetail_List[Task Code],JCodeList,4,FALSE)</f>
        <v>JL00</v>
      </c>
      <c r="AD48" s="31" t="s">
        <v>716</v>
      </c>
      <c r="AE48" s="31"/>
      <c r="AF48" s="43" t="e">
        <f>VLOOKUP(BillDetail_List[Activity Code],ActivityCodeList,5,FALSE)</f>
        <v>#N/A</v>
      </c>
      <c r="AG48" s="31" t="s">
        <v>158</v>
      </c>
      <c r="AH48" s="328">
        <f>IF(BillDetail_List[Entry_Alloc%]=0,(BillDetail_List[Time]*BillDetail_List[LTM Rate])*BillDetail_List[[#This Row],[Funding PerCent Allowed]],(BillDetail_List[Time]*BillDetail_List[LTM Rate])*BillDetail_List[[#This Row],[Funding PerCent Allowed]]*BillDetail_List[Entry_Alloc%])</f>
        <v>0</v>
      </c>
      <c r="AI48" s="328">
        <f>BillDetail_List[Base PC]*BillDetail_List[VAT Rate]</f>
        <v>0</v>
      </c>
      <c r="AJ48" s="328">
        <f>BillDetail_List[Base PC]*BillDetail_List[SF%]</f>
        <v>0</v>
      </c>
      <c r="AK48" s="328">
        <f>BillDetail_List[SF on Base PC]*BillDetail_List[VAT Rate]</f>
        <v>0</v>
      </c>
      <c r="AL48" s="328">
        <f>SUM(BillDetail_List[[#This Row],[Base PC]:[VAT on SF on Base PC]])</f>
        <v>0</v>
      </c>
      <c r="AM48" s="61">
        <v>20000</v>
      </c>
      <c r="AN48" s="328">
        <f>BillDetail_List[Counsel''s Base Fees]*BillDetail_List[VAT Rate]</f>
        <v>4000</v>
      </c>
      <c r="AO48" s="328">
        <f>BillDetail_List[Counsel''s Base Fees]*BillDetail_List[SF%]</f>
        <v>10000</v>
      </c>
      <c r="AP48" s="328">
        <f>BillDetail_List[Counsel''s SF]*BillDetail_List[VAT Rate]</f>
        <v>2000</v>
      </c>
      <c r="AQ48" s="328">
        <f>SUM(BillDetail_List[[#This Row],[Counsel''s Base Fees]:[VAT on Counsel''s SF]])</f>
        <v>36000</v>
      </c>
      <c r="AR48" s="61"/>
      <c r="AS48" s="61"/>
      <c r="AT48" s="328">
        <f>SUM(BillDetail_List[[#This Row],[Other Disbs]:[VAT On Other Disbs]])</f>
        <v>0</v>
      </c>
      <c r="AU48" s="61"/>
      <c r="AV48" s="327">
        <f>BillDetail_List[Other Disbs]+BillDetail_List[Counsel''s Base Fees]+BillDetail_List[Base PC]</f>
        <v>20000</v>
      </c>
      <c r="AW48" s="328">
        <f>BillDetail_List[VAT On Other Disbs]+BillDetail_List[VAT on Counsel''s SF]+BillDetail_List[VAT on Base Counsel Fees]+BillDetail_List[VAT on SF on Base PC]+BillDetail_List[VAT on Base PC]</f>
        <v>6000</v>
      </c>
      <c r="AX48" s="328">
        <f>BillDetail_List[Base PC]+BillDetail_List[SF on Base PC]</f>
        <v>0</v>
      </c>
      <c r="AY48" s="328">
        <f>BillDetail_List[ATE Premium]+BillDetail_List[Other Disbs]+BillDetail_List[Counsel''s SF]+BillDetail_List[Counsel''s Base Fees]</f>
        <v>30000</v>
      </c>
      <c r="AZ48" s="328">
        <f>SUM(BillDetail_List[[#This Row],[Total VAT]:[Total Disbs]])</f>
        <v>36000</v>
      </c>
      <c r="BA48" s="320">
        <f>VLOOKUP(BillDetail_List[[#This Row],[Phase Code]],phasenos,4,FALSE)</f>
        <v>12</v>
      </c>
      <c r="BB48" s="374">
        <f>VLOOKUP(BillDetail_List[[#This Row],[Task Code]],tasknos,6,FALSE)</f>
        <v>46</v>
      </c>
    </row>
    <row r="49" spans="1:54" x14ac:dyDescent="0.25">
      <c r="A49" s="56">
        <v>46</v>
      </c>
      <c r="B49" s="31"/>
      <c r="C49" s="288" t="s">
        <v>210</v>
      </c>
      <c r="D49" s="295" t="str">
        <f>VLOOKUP(BillDetail_List[Part ID],FundingList,2,FALSE)</f>
        <v>Costs of CA &amp; Associates - Funded under CFA dated 1/9/12 - VAT at 20%</v>
      </c>
      <c r="E49" s="58">
        <v>41181</v>
      </c>
      <c r="F49" s="46" t="str">
        <f>VLOOKUP(BillDetail_List[Task Code],JCodeList,5,FALSE)</f>
        <v>Trial</v>
      </c>
      <c r="G49" s="47" t="str">
        <f>VLOOKUP(BillDetail_List[Task Code],JCodeList,2,FALSE)</f>
        <v>Advocacy</v>
      </c>
      <c r="H49" s="43" t="str">
        <f>VLOOKUP(BillDetail_List[Activity Code],ActivityCodeList,2,FALSE)</f>
        <v>Appear For/Attend</v>
      </c>
      <c r="I49" s="43" t="str">
        <f>IF(ISBLANK(BillDetail_List[Expense Code]),"",VLOOKUP(BillDetail_List[Expense Code],ExpenseCodeList,2,FALSE))</f>
        <v/>
      </c>
      <c r="J49" s="31" t="s">
        <v>58</v>
      </c>
      <c r="K49" s="23" t="s">
        <v>176</v>
      </c>
      <c r="L49" s="59" t="s">
        <v>718</v>
      </c>
      <c r="M49" s="31" t="s">
        <v>682</v>
      </c>
      <c r="N49" s="31"/>
      <c r="O49" s="31"/>
      <c r="P49" s="57" t="s">
        <v>23</v>
      </c>
      <c r="Q49" s="22" t="str">
        <f>VLOOKUP(BillDetail_List[LTM],LTMList,3,FALSE)</f>
        <v>Partner (Grade A)</v>
      </c>
      <c r="R49" s="43" t="str">
        <f>VLOOKUP(BillDetail_List[LTM],LTMList,4,FALSE)</f>
        <v>A</v>
      </c>
      <c r="S49" s="57"/>
      <c r="T49" s="63"/>
      <c r="U49" s="60">
        <v>10</v>
      </c>
      <c r="V49" s="44">
        <f>IF(ISNA(VLOOKUP(BillDetail_List[LTM],LTM_List[],6,FALSE)) = TRUE,0,VLOOKUP(BillDetail_List[LTM],LTM_List[],6,FALSE))</f>
        <v>318.75</v>
      </c>
      <c r="W49" s="28">
        <f>VLOOKUP(BillDetail_List[Part ID],FundingList,8,FALSE)</f>
        <v>1</v>
      </c>
      <c r="X49" s="328">
        <f>BillDetail_List[Base PC]</f>
        <v>3187.5</v>
      </c>
      <c r="Y49" s="328">
        <f>BillDetail_List[Counsel''s Base Fees]+BillDetail_List[Other Disbs]+BillDetail_List[ATE Premium]</f>
        <v>0</v>
      </c>
      <c r="Z49" s="28">
        <f>IF(CounselBaseFees=0,VLOOKUP(BillDetail_List[Part ID],FundingList,3,FALSE),VLOOKUP(BillDetail_List[LTM],LTMList,9,FALSE))</f>
        <v>1</v>
      </c>
      <c r="AA49" s="45">
        <f>VLOOKUP(BillDetail_List[Part ID],FundingList,4,FALSE)</f>
        <v>0.2</v>
      </c>
      <c r="AB49" s="328">
        <f>BillDetail_List[Total VAT]</f>
        <v>1275</v>
      </c>
      <c r="AC49" s="44" t="str">
        <f>VLOOKUP(BillDetail_List[Task Code],JCodeList,4,FALSE)</f>
        <v>JL00</v>
      </c>
      <c r="AD49" s="31" t="s">
        <v>162</v>
      </c>
      <c r="AE49" s="31" t="s">
        <v>72</v>
      </c>
      <c r="AF49" s="43">
        <f>VLOOKUP(BillDetail_List[Activity Code],ActivityCodeList,5,FALSE)</f>
        <v>13</v>
      </c>
      <c r="AG49" s="31"/>
      <c r="AH49" s="328">
        <f>IF(BillDetail_List[Entry_Alloc%]=0,(BillDetail_List[Time]*BillDetail_List[LTM Rate])*BillDetail_List[[#This Row],[Funding PerCent Allowed]],(BillDetail_List[Time]*BillDetail_List[LTM Rate])*BillDetail_List[[#This Row],[Funding PerCent Allowed]]*BillDetail_List[Entry_Alloc%])</f>
        <v>3187.5</v>
      </c>
      <c r="AI49" s="328">
        <f>BillDetail_List[Base PC]*BillDetail_List[VAT Rate]</f>
        <v>637.5</v>
      </c>
      <c r="AJ49" s="328">
        <f>BillDetail_List[Base PC]*BillDetail_List[SF%]</f>
        <v>3187.5</v>
      </c>
      <c r="AK49" s="328">
        <f>BillDetail_List[SF on Base PC]*BillDetail_List[VAT Rate]</f>
        <v>637.5</v>
      </c>
      <c r="AL49" s="328">
        <f>SUM(BillDetail_List[[#This Row],[Base PC]:[VAT on SF on Base PC]])</f>
        <v>7650</v>
      </c>
      <c r="AM49" s="61"/>
      <c r="AN49" s="328">
        <f>BillDetail_List[Counsel''s Base Fees]*BillDetail_List[VAT Rate]</f>
        <v>0</v>
      </c>
      <c r="AO49" s="328">
        <f>BillDetail_List[Counsel''s Base Fees]*BillDetail_List[SF%]</f>
        <v>0</v>
      </c>
      <c r="AP49" s="328">
        <f>BillDetail_List[Counsel''s SF]*BillDetail_List[VAT Rate]</f>
        <v>0</v>
      </c>
      <c r="AQ49" s="328">
        <f>SUM(BillDetail_List[[#This Row],[Counsel''s Base Fees]:[VAT on Counsel''s SF]])</f>
        <v>0</v>
      </c>
      <c r="AR49" s="61"/>
      <c r="AS49" s="61"/>
      <c r="AT49" s="328">
        <f>SUM(BillDetail_List[[#This Row],[Other Disbs]:[VAT On Other Disbs]])</f>
        <v>0</v>
      </c>
      <c r="AU49" s="61"/>
      <c r="AV49" s="327">
        <f>BillDetail_List[Other Disbs]+BillDetail_List[Counsel''s Base Fees]+BillDetail_List[Base PC]</f>
        <v>3187.5</v>
      </c>
      <c r="AW49" s="328">
        <f>BillDetail_List[VAT On Other Disbs]+BillDetail_List[VAT on Counsel''s SF]+BillDetail_List[VAT on Base Counsel Fees]+BillDetail_List[VAT on SF on Base PC]+BillDetail_List[VAT on Base PC]</f>
        <v>1275</v>
      </c>
      <c r="AX49" s="328">
        <f>BillDetail_List[Base PC]+BillDetail_List[SF on Base PC]</f>
        <v>6375</v>
      </c>
      <c r="AY49" s="328">
        <f>BillDetail_List[ATE Premium]+BillDetail_List[Other Disbs]+BillDetail_List[Counsel''s SF]+BillDetail_List[Counsel''s Base Fees]</f>
        <v>0</v>
      </c>
      <c r="AZ49" s="328">
        <f>SUM(BillDetail_List[[#This Row],[Total VAT]:[Total Disbs]])</f>
        <v>7650</v>
      </c>
      <c r="BA49" s="320">
        <f>VLOOKUP(BillDetail_List[[#This Row],[Phase Code]],phasenos,4,FALSE)</f>
        <v>12</v>
      </c>
      <c r="BB49" s="374">
        <f>VLOOKUP(BillDetail_List[[#This Row],[Task Code]],tasknos,6,FALSE)</f>
        <v>47</v>
      </c>
    </row>
    <row r="50" spans="1:54" x14ac:dyDescent="0.25">
      <c r="A50" s="56">
        <v>47</v>
      </c>
      <c r="B50" s="31"/>
      <c r="C50" s="288" t="s">
        <v>210</v>
      </c>
      <c r="D50" s="294" t="str">
        <f>VLOOKUP(BillDetail_List[Part ID],FundingList,2,FALSE)</f>
        <v>Costs of CA &amp; Associates - Funded under CFA dated 1/9/12 - VAT at 20%</v>
      </c>
      <c r="E50" s="58">
        <v>41182</v>
      </c>
      <c r="F50" s="20" t="str">
        <f>VLOOKUP(BillDetail_List[Task Code],JCodeList,5,FALSE)</f>
        <v>Costs Assessment</v>
      </c>
      <c r="G50" s="21" t="str">
        <f>VLOOKUP(BillDetail_List[Task Code],JCodeList,2,FALSE)</f>
        <v>Preparing costs claim</v>
      </c>
      <c r="H50" s="22" t="str">
        <f>VLOOKUP(BillDetail_List[Activity Code],ActivityCodeList,2,FALSE)</f>
        <v>Draft/Revise</v>
      </c>
      <c r="I50" s="22" t="str">
        <f>IF(ISBLANK(BillDetail_List[Expense Code]),"",VLOOKUP(BillDetail_List[Expense Code],ExpenseCodeList,2,FALSE))</f>
        <v/>
      </c>
      <c r="J50" s="31" t="s">
        <v>690</v>
      </c>
      <c r="K50" s="23"/>
      <c r="L50" s="59" t="s">
        <v>718</v>
      </c>
      <c r="M50" s="31" t="s">
        <v>682</v>
      </c>
      <c r="N50" s="31"/>
      <c r="O50" s="31"/>
      <c r="P50" s="57" t="s">
        <v>33</v>
      </c>
      <c r="Q50" s="22" t="str">
        <f>VLOOKUP(BillDetail_List[LTM],LTMList,3,FALSE)</f>
        <v>Senior Costs Lawyer</v>
      </c>
      <c r="R50" s="22" t="str">
        <f>VLOOKUP(BillDetail_List[LTM],LTMList,4,FALSE)</f>
        <v>C</v>
      </c>
      <c r="S50" s="25"/>
      <c r="T50" s="32"/>
      <c r="U50" s="60">
        <v>25</v>
      </c>
      <c r="V50" s="27">
        <f>IF(ISNA(VLOOKUP(BillDetail_List[LTM],LTM_List[],6,FALSE)) = TRUE,0,VLOOKUP(BillDetail_List[LTM],LTM_List[],6,FALSE))</f>
        <v>250</v>
      </c>
      <c r="W50" s="28">
        <f>VLOOKUP(BillDetail_List[Part ID],FundingList,8,FALSE)</f>
        <v>1</v>
      </c>
      <c r="X50" s="327">
        <f>BillDetail_List[Base PC]</f>
        <v>6250</v>
      </c>
      <c r="Y50" s="327">
        <f>BillDetail_List[Counsel''s Base Fees]+BillDetail_List[Other Disbs]+BillDetail_List[ATE Premium]</f>
        <v>0</v>
      </c>
      <c r="Z50" s="29">
        <f>IF(CounselBaseFees=0,VLOOKUP(BillDetail_List[Part ID],FundingList,3,FALSE),VLOOKUP(BillDetail_List[LTM],LTMList,9,FALSE))</f>
        <v>1</v>
      </c>
      <c r="AA50" s="30">
        <f>VLOOKUP(BillDetail_List[Part ID],FundingList,4,FALSE)</f>
        <v>0.2</v>
      </c>
      <c r="AB50" s="327">
        <f>BillDetail_List[Total VAT]</f>
        <v>2500</v>
      </c>
      <c r="AC50" s="27" t="str">
        <f>VLOOKUP(BillDetail_List[Task Code],JCodeList,4,FALSE)</f>
        <v>JM00</v>
      </c>
      <c r="AD50" s="31" t="s">
        <v>353</v>
      </c>
      <c r="AE50" s="31" t="s">
        <v>68</v>
      </c>
      <c r="AF50" s="22">
        <f>VLOOKUP(BillDetail_List[Activity Code],ActivityCodeList,5,FALSE)</f>
        <v>12</v>
      </c>
      <c r="AG50" s="31"/>
      <c r="AH50" s="327">
        <f>IF(BillDetail_List[Entry_Alloc%]=0,(BillDetail_List[Time]*BillDetail_List[LTM Rate])*BillDetail_List[[#This Row],[Funding PerCent Allowed]],(BillDetail_List[Time]*BillDetail_List[LTM Rate])*BillDetail_List[[#This Row],[Funding PerCent Allowed]]*BillDetail_List[Entry_Alloc%])</f>
        <v>6250</v>
      </c>
      <c r="AI50" s="327">
        <f>BillDetail_List[Base PC]*BillDetail_List[VAT Rate]</f>
        <v>1250</v>
      </c>
      <c r="AJ50" s="327">
        <f>BillDetail_List[Base PC]*BillDetail_List[SF%]</f>
        <v>6250</v>
      </c>
      <c r="AK50" s="327">
        <f>BillDetail_List[SF on Base PC]*BillDetail_List[VAT Rate]</f>
        <v>1250</v>
      </c>
      <c r="AL50" s="327">
        <f>SUM(BillDetail_List[[#This Row],[Base PC]:[VAT on SF on Base PC]])</f>
        <v>15000</v>
      </c>
      <c r="AM50" s="61"/>
      <c r="AN50" s="327">
        <f>BillDetail_List[Counsel''s Base Fees]*BillDetail_List[VAT Rate]</f>
        <v>0</v>
      </c>
      <c r="AO50" s="327">
        <f>BillDetail_List[Counsel''s Base Fees]*BillDetail_List[SF%]</f>
        <v>0</v>
      </c>
      <c r="AP50" s="327">
        <f>BillDetail_List[Counsel''s SF]*BillDetail_List[VAT Rate]</f>
        <v>0</v>
      </c>
      <c r="AQ50" s="327">
        <f>SUM(BillDetail_List[[#This Row],[Counsel''s Base Fees]:[VAT on Counsel''s SF]])</f>
        <v>0</v>
      </c>
      <c r="AR50" s="61"/>
      <c r="AS50" s="61"/>
      <c r="AT50" s="327">
        <f>SUM(BillDetail_List[[#This Row],[Other Disbs]:[VAT On Other Disbs]])</f>
        <v>0</v>
      </c>
      <c r="AU50" s="432"/>
      <c r="AV50" s="327">
        <f>BillDetail_List[Other Disbs]+BillDetail_List[Counsel''s Base Fees]+BillDetail_List[Base PC]</f>
        <v>6250</v>
      </c>
      <c r="AW50" s="327">
        <f>BillDetail_List[VAT On Other Disbs]+BillDetail_List[VAT on Counsel''s SF]+BillDetail_List[VAT on Base Counsel Fees]+BillDetail_List[VAT on SF on Base PC]+BillDetail_List[VAT on Base PC]</f>
        <v>2500</v>
      </c>
      <c r="AX50" s="327">
        <f>BillDetail_List[Base PC]+BillDetail_List[SF on Base PC]</f>
        <v>12500</v>
      </c>
      <c r="AY50" s="327">
        <f>BillDetail_List[ATE Premium]+BillDetail_List[Other Disbs]+BillDetail_List[Counsel''s SF]+BillDetail_List[Counsel''s Base Fees]</f>
        <v>0</v>
      </c>
      <c r="AZ50" s="327">
        <f>SUM(BillDetail_List[[#This Row],[Total VAT]:[Total Disbs]])</f>
        <v>15000</v>
      </c>
      <c r="BA50" s="320">
        <f>VLOOKUP(BillDetail_List[[#This Row],[Phase Code]],phasenos,4,FALSE)</f>
        <v>13</v>
      </c>
      <c r="BB50" s="375">
        <f>VLOOKUP(BillDetail_List[[#This Row],[Task Code]],tasknos,6,FALSE)</f>
        <v>51</v>
      </c>
    </row>
    <row r="51" spans="1:54" x14ac:dyDescent="0.25">
      <c r="A51" s="31"/>
      <c r="AC51" s="66"/>
    </row>
    <row r="52" spans="1:54" x14ac:dyDescent="0.25">
      <c r="A52" s="31"/>
      <c r="AC52" s="66"/>
    </row>
    <row r="53" spans="1:54" x14ac:dyDescent="0.25">
      <c r="A53" s="57"/>
      <c r="AC53" s="66"/>
    </row>
    <row r="54" spans="1:54" x14ac:dyDescent="0.25">
      <c r="A54" s="290"/>
      <c r="AC54" s="66"/>
    </row>
    <row r="55" spans="1:54" x14ac:dyDescent="0.25">
      <c r="A55" s="60"/>
      <c r="AC55" s="66"/>
    </row>
    <row r="56" spans="1:54" x14ac:dyDescent="0.25">
      <c r="A56" s="61"/>
      <c r="AC56" s="66"/>
    </row>
    <row r="57" spans="1:54" x14ac:dyDescent="0.25">
      <c r="A57" s="289"/>
      <c r="AC57" s="66"/>
    </row>
    <row r="58" spans="1:54" x14ac:dyDescent="0.25">
      <c r="A58" s="61"/>
      <c r="AC58" s="66"/>
    </row>
    <row r="59" spans="1:54" x14ac:dyDescent="0.25">
      <c r="A59" s="61"/>
      <c r="AC59" s="66"/>
    </row>
    <row r="60" spans="1:54" x14ac:dyDescent="0.25">
      <c r="A60" s="291"/>
      <c r="AC60" s="66"/>
    </row>
    <row r="61" spans="1:54" x14ac:dyDescent="0.25">
      <c r="A61" s="292"/>
      <c r="AC61" s="66"/>
    </row>
    <row r="62" spans="1:54" x14ac:dyDescent="0.25">
      <c r="A62" s="61"/>
      <c r="AC62" s="66"/>
    </row>
    <row r="63" spans="1:54" x14ac:dyDescent="0.25">
      <c r="A63" s="31"/>
      <c r="AC63" s="66"/>
    </row>
    <row r="64" spans="1:54" x14ac:dyDescent="0.25">
      <c r="A64" s="31"/>
      <c r="AC64" s="66"/>
    </row>
    <row r="65" spans="1:29" x14ac:dyDescent="0.25">
      <c r="A65" s="31"/>
      <c r="AC65" s="66"/>
    </row>
    <row r="66" spans="1:29" x14ac:dyDescent="0.25">
      <c r="A66" s="31"/>
      <c r="AC66" s="66"/>
    </row>
    <row r="67" spans="1:29" x14ac:dyDescent="0.25">
      <c r="A67" s="31"/>
      <c r="AC67" s="66"/>
    </row>
    <row r="68" spans="1:29" x14ac:dyDescent="0.25">
      <c r="A68" s="61"/>
      <c r="AC68" s="66"/>
    </row>
    <row r="69" spans="1:29" x14ac:dyDescent="0.25">
      <c r="A69" s="61"/>
      <c r="AC69" s="66"/>
    </row>
    <row r="70" spans="1:29" x14ac:dyDescent="0.25">
      <c r="A70" s="61"/>
      <c r="AC70" s="66"/>
    </row>
    <row r="71" spans="1:29" x14ac:dyDescent="0.25">
      <c r="A71" s="61"/>
      <c r="AC71" s="66"/>
    </row>
    <row r="72" spans="1:29" x14ac:dyDescent="0.25">
      <c r="A72" s="61"/>
    </row>
    <row r="73" spans="1:29" x14ac:dyDescent="0.25">
      <c r="A73" s="61"/>
    </row>
    <row r="74" spans="1:29" x14ac:dyDescent="0.25">
      <c r="A74" s="61"/>
    </row>
    <row r="75" spans="1:29" x14ac:dyDescent="0.25">
      <c r="A75" s="61"/>
    </row>
    <row r="76" spans="1:29" x14ac:dyDescent="0.25">
      <c r="A76" s="61"/>
    </row>
    <row r="77" spans="1:29" x14ac:dyDescent="0.25">
      <c r="A77" s="61"/>
    </row>
    <row r="78" spans="1:29" x14ac:dyDescent="0.25">
      <c r="A78" s="61"/>
    </row>
    <row r="79" spans="1:29" x14ac:dyDescent="0.25">
      <c r="A79" s="61"/>
    </row>
    <row r="80" spans="1:29" x14ac:dyDescent="0.25">
      <c r="A80" s="61"/>
    </row>
    <row r="81" spans="1:1" x14ac:dyDescent="0.25">
      <c r="A81" s="61"/>
    </row>
    <row r="82" spans="1:1" x14ac:dyDescent="0.25">
      <c r="A82" s="61"/>
    </row>
    <row r="83" spans="1:1" x14ac:dyDescent="0.25">
      <c r="A83" s="61"/>
    </row>
    <row r="84" spans="1:1" x14ac:dyDescent="0.25">
      <c r="A84" s="61"/>
    </row>
    <row r="85" spans="1:1" x14ac:dyDescent="0.25">
      <c r="A85" s="61"/>
    </row>
    <row r="86" spans="1:1" x14ac:dyDescent="0.25">
      <c r="A86" s="61"/>
    </row>
  </sheetData>
  <mergeCells count="4">
    <mergeCell ref="AH1:AL1"/>
    <mergeCell ref="AM1:AQ1"/>
    <mergeCell ref="AR1:AT1"/>
    <mergeCell ref="AV1:AZ1"/>
  </mergeCells>
  <phoneticPr fontId="8" type="noConversion"/>
  <dataValidations count="2">
    <dataValidation type="list" allowBlank="1" showInputMessage="1" showErrorMessage="1" sqref="J4:J50">
      <formula1>"Budgeted,Non Budgeted,Pre Budget"</formula1>
    </dataValidation>
    <dataValidation type="list" allowBlank="1" showInputMessage="1" showErrorMessage="1" sqref="K4:K50">
      <formula1>PrecHheading1</formula1>
    </dataValidation>
  </dataValidations>
  <pageMargins left="0.70866141732283472" right="0.70866141732283472" top="0.74803149606299213" bottom="0.74803149606299213" header="0.31496062992125984" footer="0.31496062992125984"/>
  <pageSetup paperSize="8"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16"/>
  <sheetViews>
    <sheetView topLeftCell="B1" zoomScaleNormal="100" workbookViewId="0">
      <selection activeCell="E12" sqref="E6:E52"/>
      <pivotSelection pane="bottomRight" showHeader="1" axis="axisRow" dimension="4" activeRow="11" activeCol="4" previousRow="11" previousCol="4" click="1" r:id="rId1">
        <pivotArea dataOnly="0" labelOnly="1" outline="0" fieldPosition="0">
          <references count="1">
            <reference field="6" count="0"/>
          </references>
        </pivotArea>
      </pivotSelection>
    </sheetView>
  </sheetViews>
  <sheetFormatPr defaultColWidth="9.1796875" defaultRowHeight="15.5" x14ac:dyDescent="0.25"/>
  <cols>
    <col min="1" max="1" width="17.26953125" style="69" hidden="1" customWidth="1"/>
    <col min="2" max="2" width="7.1796875" style="69" customWidth="1"/>
    <col min="3" max="3" width="15.7265625" style="69" customWidth="1"/>
    <col min="4" max="4" width="23.7265625" style="69" customWidth="1"/>
    <col min="5" max="5" width="25.7265625" style="69" customWidth="1"/>
    <col min="6" max="6" width="17.1796875" style="69" customWidth="1"/>
    <col min="7" max="7" width="15.1796875" style="69" customWidth="1"/>
    <col min="8" max="8" width="20.26953125" style="69" customWidth="1"/>
    <col min="9" max="9" width="22.1796875" style="69" customWidth="1"/>
    <col min="10" max="10" width="22.26953125" style="69" customWidth="1"/>
    <col min="11" max="11" width="7.1796875" style="69" customWidth="1"/>
    <col min="12" max="12" width="7.7265625" style="77" customWidth="1"/>
    <col min="13" max="13" width="10.453125" style="77" customWidth="1"/>
    <col min="14" max="14" width="11" style="77" customWidth="1"/>
    <col min="15" max="15" width="12.453125" style="69" customWidth="1"/>
    <col min="16" max="21" width="0" style="69" hidden="1" customWidth="1"/>
    <col min="22" max="16384" width="9.1796875" style="69"/>
  </cols>
  <sheetData>
    <row r="2" spans="1:21" ht="28.5" hidden="1" customHeight="1" x14ac:dyDescent="0.25">
      <c r="A2" s="420" t="s">
        <v>671</v>
      </c>
      <c r="B2" s="421"/>
      <c r="C2" s="421"/>
      <c r="D2" s="421"/>
      <c r="E2" s="421"/>
      <c r="F2" s="421"/>
      <c r="G2" s="421"/>
      <c r="H2" s="67"/>
      <c r="I2" s="67"/>
      <c r="J2" s="67"/>
      <c r="K2" s="67"/>
      <c r="L2" s="68"/>
      <c r="M2" s="68"/>
      <c r="N2" s="68"/>
    </row>
    <row r="3" spans="1:21" s="70" customFormat="1" ht="28.5" customHeight="1" x14ac:dyDescent="0.25">
      <c r="A3" s="422" t="s">
        <v>700</v>
      </c>
      <c r="B3" s="423"/>
      <c r="C3" s="423"/>
      <c r="D3" s="423"/>
      <c r="E3" s="423"/>
      <c r="F3" s="423"/>
      <c r="G3" s="423"/>
      <c r="H3" s="423"/>
      <c r="I3" s="423"/>
      <c r="J3" s="423"/>
      <c r="K3" s="423"/>
      <c r="L3" s="423"/>
      <c r="M3" s="423"/>
      <c r="N3" s="423"/>
    </row>
    <row r="4" spans="1:21" s="72" customFormat="1" hidden="1" x14ac:dyDescent="0.25">
      <c r="A4" s="367"/>
      <c r="B4" s="367"/>
      <c r="C4" s="367"/>
      <c r="D4" s="367"/>
      <c r="E4" s="367"/>
      <c r="F4" s="367"/>
      <c r="G4" s="367"/>
      <c r="H4" s="367"/>
      <c r="I4" s="367"/>
      <c r="J4" s="367"/>
      <c r="K4" s="367"/>
      <c r="L4" s="367"/>
      <c r="M4" s="367"/>
      <c r="N4" s="367"/>
      <c r="O4" s="367"/>
      <c r="P4" s="367"/>
      <c r="Q4" s="367"/>
      <c r="R4" s="367"/>
      <c r="S4" s="367"/>
      <c r="T4" s="367"/>
      <c r="U4" s="367"/>
    </row>
    <row r="5" spans="1:21" s="67" customFormat="1" ht="31" x14ac:dyDescent="0.25">
      <c r="A5" s="368" t="s">
        <v>694</v>
      </c>
      <c r="B5" s="368" t="s">
        <v>8</v>
      </c>
      <c r="C5" s="368" t="s">
        <v>9</v>
      </c>
      <c r="D5" s="368" t="s">
        <v>217</v>
      </c>
      <c r="E5" s="368" t="s">
        <v>219</v>
      </c>
      <c r="F5" s="368" t="s">
        <v>66</v>
      </c>
      <c r="G5" s="368" t="s">
        <v>67</v>
      </c>
      <c r="H5" s="368" t="s">
        <v>258</v>
      </c>
      <c r="I5" s="368" t="s">
        <v>179</v>
      </c>
      <c r="J5" s="368" t="s">
        <v>215</v>
      </c>
      <c r="K5" s="368" t="s">
        <v>221</v>
      </c>
      <c r="L5" s="368" t="s">
        <v>1</v>
      </c>
      <c r="M5" s="369" t="s">
        <v>11</v>
      </c>
      <c r="N5" s="368" t="s">
        <v>12</v>
      </c>
      <c r="O5" s="368" t="s">
        <v>669</v>
      </c>
      <c r="P5" s="367"/>
      <c r="Q5" s="367"/>
      <c r="R5" s="367"/>
      <c r="S5" s="367"/>
      <c r="T5" s="367"/>
      <c r="U5" s="367"/>
    </row>
    <row r="6" spans="1:21" ht="31" x14ac:dyDescent="0.25">
      <c r="A6" s="367">
        <v>3</v>
      </c>
      <c r="B6" s="367">
        <v>1</v>
      </c>
      <c r="C6" s="370">
        <v>41121</v>
      </c>
      <c r="D6" s="367" t="s">
        <v>279</v>
      </c>
      <c r="E6" s="367" t="s">
        <v>90</v>
      </c>
      <c r="F6" s="367" t="s">
        <v>166</v>
      </c>
      <c r="G6" s="367"/>
      <c r="H6" s="367" t="s">
        <v>59</v>
      </c>
      <c r="I6" s="367" t="s">
        <v>718</v>
      </c>
      <c r="J6" s="367" t="s">
        <v>682</v>
      </c>
      <c r="K6" s="367" t="s">
        <v>23</v>
      </c>
      <c r="L6" s="367" t="s">
        <v>183</v>
      </c>
      <c r="M6" s="367">
        <v>4</v>
      </c>
      <c r="N6" s="371">
        <v>1275</v>
      </c>
      <c r="O6" s="371">
        <v>0</v>
      </c>
      <c r="P6" s="367"/>
      <c r="Q6" s="367"/>
      <c r="R6" s="367"/>
      <c r="S6" s="367"/>
      <c r="T6" s="367"/>
      <c r="U6" s="367"/>
    </row>
    <row r="7" spans="1:21" ht="31" x14ac:dyDescent="0.25">
      <c r="A7" s="367"/>
      <c r="B7" s="367">
        <v>2</v>
      </c>
      <c r="C7" s="370">
        <v>41122</v>
      </c>
      <c r="D7" s="367" t="s">
        <v>279</v>
      </c>
      <c r="E7" s="367" t="s">
        <v>90</v>
      </c>
      <c r="F7" s="367" t="s">
        <v>83</v>
      </c>
      <c r="G7" s="367"/>
      <c r="H7" s="367" t="s">
        <v>59</v>
      </c>
      <c r="I7" s="367" t="s">
        <v>718</v>
      </c>
      <c r="J7" s="367" t="s">
        <v>682</v>
      </c>
      <c r="K7" s="367" t="s">
        <v>23</v>
      </c>
      <c r="L7" s="367" t="s">
        <v>183</v>
      </c>
      <c r="M7" s="367">
        <v>5</v>
      </c>
      <c r="N7" s="371">
        <v>1593.75</v>
      </c>
      <c r="O7" s="371">
        <v>0</v>
      </c>
      <c r="P7" s="367"/>
      <c r="Q7" s="367"/>
      <c r="R7" s="367"/>
      <c r="S7" s="367"/>
      <c r="T7" s="367"/>
      <c r="U7" s="367"/>
    </row>
    <row r="8" spans="1:21" ht="31" x14ac:dyDescent="0.25">
      <c r="A8" s="367"/>
      <c r="B8" s="367">
        <v>3</v>
      </c>
      <c r="C8" s="370">
        <v>41123</v>
      </c>
      <c r="D8" s="367" t="s">
        <v>279</v>
      </c>
      <c r="E8" s="367" t="s">
        <v>92</v>
      </c>
      <c r="F8" s="367" t="s">
        <v>85</v>
      </c>
      <c r="G8" s="367"/>
      <c r="H8" s="367" t="s">
        <v>59</v>
      </c>
      <c r="I8" s="367" t="s">
        <v>718</v>
      </c>
      <c r="J8" s="367" t="s">
        <v>682</v>
      </c>
      <c r="K8" s="367" t="s">
        <v>23</v>
      </c>
      <c r="L8" s="367" t="s">
        <v>183</v>
      </c>
      <c r="M8" s="367">
        <v>0.5</v>
      </c>
      <c r="N8" s="371">
        <v>159.375</v>
      </c>
      <c r="O8" s="371">
        <v>0</v>
      </c>
      <c r="P8" s="367"/>
      <c r="Q8" s="367"/>
      <c r="R8" s="367"/>
      <c r="S8" s="367"/>
      <c r="T8" s="367"/>
      <c r="U8" s="367"/>
    </row>
    <row r="9" spans="1:21" ht="31" x14ac:dyDescent="0.25">
      <c r="A9" s="367"/>
      <c r="B9" s="367">
        <v>4</v>
      </c>
      <c r="C9" s="370">
        <v>41124</v>
      </c>
      <c r="D9" s="367" t="s">
        <v>279</v>
      </c>
      <c r="E9" s="367" t="s">
        <v>92</v>
      </c>
      <c r="F9" s="367" t="s">
        <v>89</v>
      </c>
      <c r="G9" s="367"/>
      <c r="H9" s="367" t="s">
        <v>59</v>
      </c>
      <c r="I9" s="367" t="s">
        <v>718</v>
      </c>
      <c r="J9" s="367" t="s">
        <v>682</v>
      </c>
      <c r="K9" s="367" t="s">
        <v>25</v>
      </c>
      <c r="L9" s="367" t="s">
        <v>190</v>
      </c>
      <c r="M9" s="367">
        <v>3</v>
      </c>
      <c r="N9" s="371">
        <v>390</v>
      </c>
      <c r="O9" s="371">
        <v>0</v>
      </c>
      <c r="P9" s="367"/>
      <c r="Q9" s="367"/>
      <c r="R9" s="367"/>
      <c r="S9" s="367"/>
      <c r="T9" s="367"/>
      <c r="U9" s="367"/>
    </row>
    <row r="10" spans="1:21" ht="46.5" x14ac:dyDescent="0.25">
      <c r="A10" s="367"/>
      <c r="B10" s="367">
        <v>5</v>
      </c>
      <c r="C10" s="370">
        <v>41125</v>
      </c>
      <c r="D10" s="367" t="s">
        <v>279</v>
      </c>
      <c r="E10" s="367" t="s">
        <v>92</v>
      </c>
      <c r="F10" s="367" t="s">
        <v>368</v>
      </c>
      <c r="G10" s="367"/>
      <c r="H10" s="367" t="s">
        <v>59</v>
      </c>
      <c r="I10" s="367" t="s">
        <v>718</v>
      </c>
      <c r="J10" s="367" t="s">
        <v>682</v>
      </c>
      <c r="K10" s="367" t="s">
        <v>226</v>
      </c>
      <c r="L10" s="367" t="s">
        <v>191</v>
      </c>
      <c r="M10" s="367">
        <v>0.2</v>
      </c>
      <c r="N10" s="371">
        <v>22.1</v>
      </c>
      <c r="O10" s="371">
        <v>0</v>
      </c>
      <c r="P10" s="367"/>
      <c r="Q10" s="367"/>
      <c r="R10" s="367"/>
      <c r="S10" s="367"/>
      <c r="T10" s="367"/>
      <c r="U10" s="367"/>
    </row>
    <row r="11" spans="1:21" ht="31" x14ac:dyDescent="0.25">
      <c r="A11" s="367">
        <v>4</v>
      </c>
      <c r="B11" s="367">
        <v>6</v>
      </c>
      <c r="C11" s="370">
        <v>41172</v>
      </c>
      <c r="D11" s="367" t="s">
        <v>287</v>
      </c>
      <c r="E11" s="367" t="s">
        <v>102</v>
      </c>
      <c r="F11" s="367" t="s">
        <v>93</v>
      </c>
      <c r="G11" s="367"/>
      <c r="H11" s="367" t="s">
        <v>58</v>
      </c>
      <c r="I11" s="367" t="s">
        <v>718</v>
      </c>
      <c r="J11" s="367" t="s">
        <v>682</v>
      </c>
      <c r="K11" s="367" t="s">
        <v>225</v>
      </c>
      <c r="L11" s="367" t="s">
        <v>190</v>
      </c>
      <c r="M11" s="367">
        <v>6</v>
      </c>
      <c r="N11" s="371">
        <v>1020</v>
      </c>
      <c r="O11" s="371">
        <v>0</v>
      </c>
      <c r="P11" s="367"/>
      <c r="Q11" s="367"/>
      <c r="R11" s="367"/>
      <c r="S11" s="367"/>
      <c r="T11" s="367"/>
      <c r="U11" s="367"/>
    </row>
    <row r="12" spans="1:21" ht="62" x14ac:dyDescent="0.25">
      <c r="A12" s="367"/>
      <c r="B12" s="367">
        <v>7</v>
      </c>
      <c r="C12" s="370">
        <v>41173</v>
      </c>
      <c r="D12" s="367" t="s">
        <v>287</v>
      </c>
      <c r="E12" s="367" t="s">
        <v>102</v>
      </c>
      <c r="F12" s="367" t="s">
        <v>96</v>
      </c>
      <c r="G12" s="367"/>
      <c r="H12" s="367" t="s">
        <v>58</v>
      </c>
      <c r="I12" s="367" t="s">
        <v>718</v>
      </c>
      <c r="J12" s="367" t="s">
        <v>682</v>
      </c>
      <c r="K12" s="367" t="s">
        <v>225</v>
      </c>
      <c r="L12" s="367" t="s">
        <v>190</v>
      </c>
      <c r="M12" s="367">
        <v>5</v>
      </c>
      <c r="N12" s="371">
        <v>850</v>
      </c>
      <c r="O12" s="371">
        <v>0</v>
      </c>
      <c r="P12" s="367"/>
      <c r="Q12" s="367"/>
      <c r="R12" s="367"/>
      <c r="S12" s="367"/>
      <c r="T12" s="367"/>
      <c r="U12" s="367"/>
    </row>
    <row r="13" spans="1:21" ht="31" x14ac:dyDescent="0.25">
      <c r="A13" s="367"/>
      <c r="B13" s="367">
        <v>8</v>
      </c>
      <c r="C13" s="370">
        <v>41174</v>
      </c>
      <c r="D13" s="367" t="s">
        <v>287</v>
      </c>
      <c r="E13" s="367" t="s">
        <v>102</v>
      </c>
      <c r="F13" s="367" t="s">
        <v>105</v>
      </c>
      <c r="G13" s="367"/>
      <c r="H13" s="367" t="s">
        <v>58</v>
      </c>
      <c r="I13" s="367" t="s">
        <v>718</v>
      </c>
      <c r="J13" s="367" t="s">
        <v>682</v>
      </c>
      <c r="K13" s="367" t="s">
        <v>23</v>
      </c>
      <c r="L13" s="367" t="s">
        <v>183</v>
      </c>
      <c r="M13" s="367">
        <v>6</v>
      </c>
      <c r="N13" s="371">
        <v>1912.5</v>
      </c>
      <c r="O13" s="371">
        <v>0</v>
      </c>
      <c r="P13" s="367"/>
      <c r="Q13" s="367"/>
      <c r="R13" s="367"/>
      <c r="S13" s="367"/>
      <c r="T13" s="367"/>
      <c r="U13" s="367"/>
    </row>
    <row r="14" spans="1:21" ht="31" x14ac:dyDescent="0.25">
      <c r="A14" s="367"/>
      <c r="B14" s="367">
        <v>9</v>
      </c>
      <c r="C14" s="370">
        <v>41175</v>
      </c>
      <c r="D14" s="367" t="s">
        <v>287</v>
      </c>
      <c r="E14" s="367" t="s">
        <v>102</v>
      </c>
      <c r="F14" s="367" t="s">
        <v>175</v>
      </c>
      <c r="G14" s="367"/>
      <c r="H14" s="367" t="s">
        <v>58</v>
      </c>
      <c r="I14" s="367" t="s">
        <v>718</v>
      </c>
      <c r="J14" s="367" t="s">
        <v>682</v>
      </c>
      <c r="K14" s="367" t="s">
        <v>225</v>
      </c>
      <c r="L14" s="367" t="s">
        <v>190</v>
      </c>
      <c r="M14" s="367">
        <v>3</v>
      </c>
      <c r="N14" s="371">
        <v>510</v>
      </c>
      <c r="O14" s="371">
        <v>0</v>
      </c>
      <c r="P14" s="367"/>
      <c r="Q14" s="367"/>
      <c r="R14" s="367"/>
      <c r="S14" s="367"/>
      <c r="T14" s="367"/>
      <c r="U14" s="367"/>
    </row>
    <row r="15" spans="1:21" ht="46.5" x14ac:dyDescent="0.25">
      <c r="A15" s="367"/>
      <c r="B15" s="367">
        <v>10</v>
      </c>
      <c r="C15" s="370">
        <v>41176</v>
      </c>
      <c r="D15" s="367" t="s">
        <v>287</v>
      </c>
      <c r="E15" s="367" t="s">
        <v>102</v>
      </c>
      <c r="F15" s="367" t="s">
        <v>109</v>
      </c>
      <c r="G15" s="367"/>
      <c r="H15" s="367" t="s">
        <v>58</v>
      </c>
      <c r="I15" s="367" t="s">
        <v>718</v>
      </c>
      <c r="J15" s="367" t="s">
        <v>682</v>
      </c>
      <c r="K15" s="367" t="s">
        <v>225</v>
      </c>
      <c r="L15" s="367" t="s">
        <v>190</v>
      </c>
      <c r="M15" s="367">
        <v>4</v>
      </c>
      <c r="N15" s="371">
        <v>680</v>
      </c>
      <c r="O15" s="371">
        <v>0</v>
      </c>
      <c r="P15" s="367"/>
      <c r="Q15" s="367"/>
      <c r="R15" s="367"/>
      <c r="S15" s="367"/>
      <c r="T15" s="367"/>
      <c r="U15" s="367"/>
    </row>
    <row r="16" spans="1:21" ht="62" x14ac:dyDescent="0.25">
      <c r="A16" s="367">
        <v>5</v>
      </c>
      <c r="B16" s="367">
        <v>11</v>
      </c>
      <c r="C16" s="370">
        <v>41126</v>
      </c>
      <c r="D16" s="367" t="s">
        <v>291</v>
      </c>
      <c r="E16" s="367" t="s">
        <v>174</v>
      </c>
      <c r="F16" s="367" t="s">
        <v>166</v>
      </c>
      <c r="G16" s="367"/>
      <c r="H16" s="367" t="s">
        <v>59</v>
      </c>
      <c r="I16" s="367" t="s">
        <v>718</v>
      </c>
      <c r="J16" s="367" t="s">
        <v>682</v>
      </c>
      <c r="K16" s="367" t="s">
        <v>226</v>
      </c>
      <c r="L16" s="367" t="s">
        <v>191</v>
      </c>
      <c r="M16" s="367">
        <v>3</v>
      </c>
      <c r="N16" s="371">
        <v>331.5</v>
      </c>
      <c r="O16" s="371">
        <v>0</v>
      </c>
      <c r="P16" s="367"/>
      <c r="Q16" s="367"/>
      <c r="R16" s="367"/>
      <c r="S16" s="367"/>
      <c r="T16" s="367"/>
      <c r="U16" s="367"/>
    </row>
    <row r="17" spans="1:21" ht="62" x14ac:dyDescent="0.25">
      <c r="A17" s="367"/>
      <c r="B17" s="367">
        <v>12</v>
      </c>
      <c r="C17" s="370">
        <v>41127</v>
      </c>
      <c r="D17" s="367" t="s">
        <v>291</v>
      </c>
      <c r="E17" s="367" t="s">
        <v>174</v>
      </c>
      <c r="F17" s="367" t="s">
        <v>83</v>
      </c>
      <c r="G17" s="367"/>
      <c r="H17" s="367" t="s">
        <v>59</v>
      </c>
      <c r="I17" s="367" t="s">
        <v>718</v>
      </c>
      <c r="J17" s="367" t="s">
        <v>682</v>
      </c>
      <c r="K17" s="367" t="s">
        <v>225</v>
      </c>
      <c r="L17" s="367" t="s">
        <v>190</v>
      </c>
      <c r="M17" s="367">
        <v>0.2</v>
      </c>
      <c r="N17" s="371">
        <v>34</v>
      </c>
      <c r="O17" s="371">
        <v>0</v>
      </c>
      <c r="P17" s="367"/>
      <c r="Q17" s="367"/>
      <c r="R17" s="367"/>
      <c r="S17" s="367"/>
      <c r="T17" s="367"/>
      <c r="U17" s="367"/>
    </row>
    <row r="18" spans="1:21" ht="62" x14ac:dyDescent="0.25">
      <c r="A18" s="367"/>
      <c r="B18" s="367">
        <v>13</v>
      </c>
      <c r="C18" s="370">
        <v>41128</v>
      </c>
      <c r="D18" s="367" t="s">
        <v>291</v>
      </c>
      <c r="E18" s="367" t="s">
        <v>174</v>
      </c>
      <c r="F18" s="367" t="s">
        <v>85</v>
      </c>
      <c r="G18" s="367"/>
      <c r="H18" s="367" t="s">
        <v>59</v>
      </c>
      <c r="I18" s="367" t="s">
        <v>718</v>
      </c>
      <c r="J18" s="367" t="s">
        <v>682</v>
      </c>
      <c r="K18" s="367" t="s">
        <v>225</v>
      </c>
      <c r="L18" s="367" t="s">
        <v>190</v>
      </c>
      <c r="M18" s="367">
        <v>4</v>
      </c>
      <c r="N18" s="371">
        <v>680</v>
      </c>
      <c r="O18" s="371">
        <v>0</v>
      </c>
      <c r="P18" s="367"/>
      <c r="Q18" s="367"/>
      <c r="R18" s="367"/>
      <c r="S18" s="367"/>
      <c r="T18" s="367"/>
      <c r="U18" s="367"/>
    </row>
    <row r="19" spans="1:21" ht="62" x14ac:dyDescent="0.25">
      <c r="A19" s="367"/>
      <c r="B19" s="367">
        <v>14</v>
      </c>
      <c r="C19" s="370">
        <v>41129</v>
      </c>
      <c r="D19" s="367" t="s">
        <v>291</v>
      </c>
      <c r="E19" s="367" t="s">
        <v>174</v>
      </c>
      <c r="F19" s="367" t="s">
        <v>89</v>
      </c>
      <c r="G19" s="367"/>
      <c r="H19" s="367" t="s">
        <v>59</v>
      </c>
      <c r="I19" s="367" t="s">
        <v>718</v>
      </c>
      <c r="J19" s="367" t="s">
        <v>682</v>
      </c>
      <c r="K19" s="367" t="s">
        <v>226</v>
      </c>
      <c r="L19" s="367" t="s">
        <v>191</v>
      </c>
      <c r="M19" s="367">
        <v>6</v>
      </c>
      <c r="N19" s="371">
        <v>663</v>
      </c>
      <c r="O19" s="371">
        <v>0</v>
      </c>
      <c r="P19" s="367"/>
      <c r="Q19" s="367"/>
      <c r="R19" s="367"/>
      <c r="S19" s="367"/>
      <c r="T19" s="367"/>
      <c r="U19" s="367"/>
    </row>
    <row r="20" spans="1:21" ht="62" x14ac:dyDescent="0.25">
      <c r="A20" s="367"/>
      <c r="B20" s="367">
        <v>15</v>
      </c>
      <c r="C20" s="370">
        <v>41130</v>
      </c>
      <c r="D20" s="367" t="s">
        <v>291</v>
      </c>
      <c r="E20" s="367" t="s">
        <v>174</v>
      </c>
      <c r="F20" s="367" t="s">
        <v>572</v>
      </c>
      <c r="G20" s="367" t="s">
        <v>127</v>
      </c>
      <c r="H20" s="367" t="s">
        <v>59</v>
      </c>
      <c r="I20" s="367" t="s">
        <v>718</v>
      </c>
      <c r="J20" s="367" t="s">
        <v>682</v>
      </c>
      <c r="K20" s="367" t="s">
        <v>188</v>
      </c>
      <c r="L20" s="367" t="s">
        <v>572</v>
      </c>
      <c r="M20" s="367" t="s">
        <v>188</v>
      </c>
      <c r="N20" s="371">
        <v>0</v>
      </c>
      <c r="O20" s="371">
        <v>500</v>
      </c>
      <c r="P20" s="367"/>
      <c r="Q20" s="367"/>
      <c r="R20" s="367"/>
      <c r="S20" s="367"/>
      <c r="T20" s="367"/>
      <c r="U20" s="367"/>
    </row>
    <row r="21" spans="1:21" ht="46.5" x14ac:dyDescent="0.25">
      <c r="A21" s="367"/>
      <c r="B21" s="367">
        <v>31</v>
      </c>
      <c r="C21" s="370">
        <v>41165</v>
      </c>
      <c r="D21" s="367" t="s">
        <v>291</v>
      </c>
      <c r="E21" s="367" t="s">
        <v>291</v>
      </c>
      <c r="F21" s="367" t="s">
        <v>572</v>
      </c>
      <c r="G21" s="367" t="s">
        <v>134</v>
      </c>
      <c r="H21" s="367" t="s">
        <v>690</v>
      </c>
      <c r="I21" s="367" t="s">
        <v>718</v>
      </c>
      <c r="J21" s="367" t="s">
        <v>682</v>
      </c>
      <c r="K21" s="367" t="s">
        <v>188</v>
      </c>
      <c r="L21" s="367" t="s">
        <v>572</v>
      </c>
      <c r="M21" s="367" t="s">
        <v>188</v>
      </c>
      <c r="N21" s="371">
        <v>0</v>
      </c>
      <c r="O21" s="371">
        <v>15000</v>
      </c>
      <c r="P21" s="367"/>
      <c r="Q21" s="367"/>
      <c r="R21" s="367"/>
      <c r="S21" s="367"/>
      <c r="T21" s="367"/>
      <c r="U21" s="367"/>
    </row>
    <row r="22" spans="1:21" ht="46.5" x14ac:dyDescent="0.25">
      <c r="A22" s="367">
        <v>6</v>
      </c>
      <c r="B22" s="367">
        <v>16</v>
      </c>
      <c r="C22" s="370">
        <v>41135</v>
      </c>
      <c r="D22" s="367" t="s">
        <v>227</v>
      </c>
      <c r="E22" s="367" t="s">
        <v>114</v>
      </c>
      <c r="F22" s="367" t="s">
        <v>93</v>
      </c>
      <c r="G22" s="367"/>
      <c r="H22" s="367" t="s">
        <v>58</v>
      </c>
      <c r="I22" s="367" t="s">
        <v>718</v>
      </c>
      <c r="J22" s="367" t="s">
        <v>682</v>
      </c>
      <c r="K22" s="367" t="s">
        <v>23</v>
      </c>
      <c r="L22" s="367" t="s">
        <v>183</v>
      </c>
      <c r="M22" s="367">
        <v>4</v>
      </c>
      <c r="N22" s="371">
        <v>773.86070507308682</v>
      </c>
      <c r="O22" s="371">
        <v>0</v>
      </c>
      <c r="P22" s="367"/>
      <c r="Q22" s="367"/>
      <c r="R22" s="367"/>
      <c r="S22" s="367"/>
      <c r="T22" s="367"/>
      <c r="U22" s="367"/>
    </row>
    <row r="23" spans="1:21" ht="62" x14ac:dyDescent="0.25">
      <c r="A23" s="367"/>
      <c r="B23" s="367">
        <v>17</v>
      </c>
      <c r="C23" s="370">
        <v>41136</v>
      </c>
      <c r="D23" s="367" t="s">
        <v>227</v>
      </c>
      <c r="E23" s="367" t="s">
        <v>114</v>
      </c>
      <c r="F23" s="367" t="s">
        <v>96</v>
      </c>
      <c r="G23" s="367"/>
      <c r="H23" s="367" t="s">
        <v>58</v>
      </c>
      <c r="I23" s="367" t="s">
        <v>718</v>
      </c>
      <c r="J23" s="367" t="s">
        <v>682</v>
      </c>
      <c r="K23" s="367" t="s">
        <v>23</v>
      </c>
      <c r="L23" s="367" t="s">
        <v>183</v>
      </c>
      <c r="M23" s="367">
        <v>7</v>
      </c>
      <c r="N23" s="371">
        <v>1354.2562338779021</v>
      </c>
      <c r="O23" s="371">
        <v>0</v>
      </c>
      <c r="P23" s="367"/>
      <c r="Q23" s="367"/>
      <c r="R23" s="367"/>
      <c r="S23" s="367"/>
      <c r="T23" s="367"/>
      <c r="U23" s="367"/>
    </row>
    <row r="24" spans="1:21" ht="46.5" x14ac:dyDescent="0.25">
      <c r="A24" s="367"/>
      <c r="B24" s="367">
        <v>18</v>
      </c>
      <c r="C24" s="370">
        <v>41137</v>
      </c>
      <c r="D24" s="367" t="s">
        <v>227</v>
      </c>
      <c r="E24" s="367" t="s">
        <v>114</v>
      </c>
      <c r="F24" s="367" t="s">
        <v>105</v>
      </c>
      <c r="G24" s="367"/>
      <c r="H24" s="367" t="s">
        <v>58</v>
      </c>
      <c r="I24" s="367" t="s">
        <v>718</v>
      </c>
      <c r="J24" s="367" t="s">
        <v>682</v>
      </c>
      <c r="K24" s="367" t="s">
        <v>226</v>
      </c>
      <c r="L24" s="367" t="s">
        <v>191</v>
      </c>
      <c r="M24" s="367">
        <v>5</v>
      </c>
      <c r="N24" s="371">
        <v>335.3396388650043</v>
      </c>
      <c r="O24" s="371">
        <v>0</v>
      </c>
      <c r="P24" s="367"/>
      <c r="Q24" s="367"/>
      <c r="R24" s="367"/>
      <c r="S24" s="367"/>
      <c r="T24" s="367"/>
      <c r="U24" s="367"/>
    </row>
    <row r="25" spans="1:21" ht="46.5" x14ac:dyDescent="0.25">
      <c r="A25" s="367"/>
      <c r="B25" s="367">
        <v>19</v>
      </c>
      <c r="C25" s="370">
        <v>41153</v>
      </c>
      <c r="D25" s="367" t="s">
        <v>227</v>
      </c>
      <c r="E25" s="367" t="s">
        <v>114</v>
      </c>
      <c r="F25" s="367" t="s">
        <v>175</v>
      </c>
      <c r="G25" s="367"/>
      <c r="H25" s="367" t="s">
        <v>58</v>
      </c>
      <c r="I25" s="367" t="s">
        <v>718</v>
      </c>
      <c r="J25" s="367" t="s">
        <v>682</v>
      </c>
      <c r="K25" s="367" t="s">
        <v>23</v>
      </c>
      <c r="L25" s="367" t="s">
        <v>183</v>
      </c>
      <c r="M25" s="367">
        <v>4</v>
      </c>
      <c r="N25" s="371">
        <v>1275</v>
      </c>
      <c r="O25" s="371">
        <v>0</v>
      </c>
      <c r="P25" s="367"/>
      <c r="Q25" s="367"/>
      <c r="R25" s="367"/>
      <c r="S25" s="367"/>
      <c r="T25" s="367"/>
      <c r="U25" s="367"/>
    </row>
    <row r="26" spans="1:21" ht="46.5" x14ac:dyDescent="0.25">
      <c r="A26" s="367">
        <v>7</v>
      </c>
      <c r="B26" s="367">
        <v>20</v>
      </c>
      <c r="C26" s="370">
        <v>41154</v>
      </c>
      <c r="D26" s="367" t="s">
        <v>306</v>
      </c>
      <c r="E26" s="367" t="s">
        <v>128</v>
      </c>
      <c r="F26" s="367" t="s">
        <v>109</v>
      </c>
      <c r="G26" s="367"/>
      <c r="H26" s="367" t="s">
        <v>58</v>
      </c>
      <c r="I26" s="367" t="s">
        <v>718</v>
      </c>
      <c r="J26" s="367" t="s">
        <v>682</v>
      </c>
      <c r="K26" s="367" t="s">
        <v>226</v>
      </c>
      <c r="L26" s="367" t="s">
        <v>191</v>
      </c>
      <c r="M26" s="367">
        <v>5</v>
      </c>
      <c r="N26" s="371">
        <v>552.5</v>
      </c>
      <c r="O26" s="371">
        <v>0</v>
      </c>
      <c r="P26" s="367"/>
      <c r="Q26" s="367"/>
      <c r="R26" s="367"/>
      <c r="S26" s="367"/>
      <c r="T26" s="367"/>
      <c r="U26" s="367"/>
    </row>
    <row r="27" spans="1:21" ht="46.5" x14ac:dyDescent="0.25">
      <c r="A27" s="367"/>
      <c r="B27" s="367">
        <v>21</v>
      </c>
      <c r="C27" s="370">
        <v>41155</v>
      </c>
      <c r="D27" s="367" t="s">
        <v>306</v>
      </c>
      <c r="E27" s="367" t="s">
        <v>128</v>
      </c>
      <c r="F27" s="367" t="s">
        <v>166</v>
      </c>
      <c r="G27" s="367"/>
      <c r="H27" s="367" t="s">
        <v>58</v>
      </c>
      <c r="I27" s="367" t="s">
        <v>718</v>
      </c>
      <c r="J27" s="367" t="s">
        <v>682</v>
      </c>
      <c r="K27" s="367" t="s">
        <v>225</v>
      </c>
      <c r="L27" s="367" t="s">
        <v>190</v>
      </c>
      <c r="M27" s="367">
        <v>6</v>
      </c>
      <c r="N27" s="371">
        <v>1020</v>
      </c>
      <c r="O27" s="371">
        <v>0</v>
      </c>
      <c r="P27" s="367"/>
      <c r="Q27" s="367"/>
      <c r="R27" s="367"/>
      <c r="S27" s="367"/>
      <c r="T27" s="367"/>
      <c r="U27" s="367"/>
    </row>
    <row r="28" spans="1:21" ht="46.5" x14ac:dyDescent="0.25">
      <c r="A28" s="367"/>
      <c r="B28" s="367">
        <v>22</v>
      </c>
      <c r="C28" s="370">
        <v>41156</v>
      </c>
      <c r="D28" s="367" t="s">
        <v>306</v>
      </c>
      <c r="E28" s="367" t="s">
        <v>128</v>
      </c>
      <c r="F28" s="367" t="s">
        <v>83</v>
      </c>
      <c r="G28" s="367"/>
      <c r="H28" s="367" t="s">
        <v>58</v>
      </c>
      <c r="I28" s="367" t="s">
        <v>718</v>
      </c>
      <c r="J28" s="367" t="s">
        <v>682</v>
      </c>
      <c r="K28" s="367" t="s">
        <v>225</v>
      </c>
      <c r="L28" s="367" t="s">
        <v>190</v>
      </c>
      <c r="M28" s="367">
        <v>5</v>
      </c>
      <c r="N28" s="371">
        <v>850</v>
      </c>
      <c r="O28" s="371">
        <v>0</v>
      </c>
      <c r="P28" s="367"/>
      <c r="Q28" s="367"/>
      <c r="R28" s="367"/>
      <c r="S28" s="367"/>
      <c r="T28" s="367"/>
      <c r="U28" s="367"/>
    </row>
    <row r="29" spans="1:21" ht="46.5" x14ac:dyDescent="0.25">
      <c r="A29" s="367"/>
      <c r="B29" s="367">
        <v>23</v>
      </c>
      <c r="C29" s="370">
        <v>41157</v>
      </c>
      <c r="D29" s="367" t="s">
        <v>306</v>
      </c>
      <c r="E29" s="367" t="s">
        <v>128</v>
      </c>
      <c r="F29" s="367" t="s">
        <v>85</v>
      </c>
      <c r="G29" s="367"/>
      <c r="H29" s="367" t="s">
        <v>58</v>
      </c>
      <c r="I29" s="367" t="s">
        <v>718</v>
      </c>
      <c r="J29" s="367" t="s">
        <v>682</v>
      </c>
      <c r="K29" s="367" t="s">
        <v>225</v>
      </c>
      <c r="L29" s="367" t="s">
        <v>190</v>
      </c>
      <c r="M29" s="367">
        <v>0.2</v>
      </c>
      <c r="N29" s="371">
        <v>34</v>
      </c>
      <c r="O29" s="371">
        <v>0</v>
      </c>
      <c r="P29" s="367"/>
      <c r="Q29" s="367"/>
      <c r="R29" s="367"/>
      <c r="S29" s="367"/>
      <c r="T29" s="367"/>
      <c r="U29" s="367"/>
    </row>
    <row r="30" spans="1:21" ht="46.5" x14ac:dyDescent="0.25">
      <c r="A30" s="367"/>
      <c r="B30" s="367">
        <v>24</v>
      </c>
      <c r="C30" s="370">
        <v>41158</v>
      </c>
      <c r="D30" s="367" t="s">
        <v>306</v>
      </c>
      <c r="E30" s="367" t="s">
        <v>128</v>
      </c>
      <c r="F30" s="367" t="s">
        <v>89</v>
      </c>
      <c r="G30" s="367"/>
      <c r="H30" s="367" t="s">
        <v>58</v>
      </c>
      <c r="I30" s="367" t="s">
        <v>718</v>
      </c>
      <c r="J30" s="367" t="s">
        <v>682</v>
      </c>
      <c r="K30" s="367" t="s">
        <v>225</v>
      </c>
      <c r="L30" s="367" t="s">
        <v>190</v>
      </c>
      <c r="M30" s="367">
        <v>7</v>
      </c>
      <c r="N30" s="371">
        <v>1190</v>
      </c>
      <c r="O30" s="371">
        <v>0</v>
      </c>
      <c r="P30" s="367"/>
      <c r="Q30" s="367"/>
      <c r="R30" s="367"/>
      <c r="S30" s="367"/>
      <c r="T30" s="367"/>
      <c r="U30" s="367"/>
    </row>
    <row r="31" spans="1:21" ht="46.5" x14ac:dyDescent="0.25">
      <c r="A31" s="367">
        <v>8</v>
      </c>
      <c r="B31" s="367">
        <v>25</v>
      </c>
      <c r="C31" s="370">
        <v>41159</v>
      </c>
      <c r="D31" s="367" t="s">
        <v>310</v>
      </c>
      <c r="E31" s="367" t="s">
        <v>312</v>
      </c>
      <c r="F31" s="367" t="s">
        <v>368</v>
      </c>
      <c r="G31" s="367"/>
      <c r="H31" s="367" t="s">
        <v>58</v>
      </c>
      <c r="I31" s="367" t="s">
        <v>718</v>
      </c>
      <c r="J31" s="367" t="s">
        <v>682</v>
      </c>
      <c r="K31" s="367" t="s">
        <v>225</v>
      </c>
      <c r="L31" s="367" t="s">
        <v>190</v>
      </c>
      <c r="M31" s="367">
        <v>2</v>
      </c>
      <c r="N31" s="371">
        <v>340</v>
      </c>
      <c r="O31" s="371">
        <v>0</v>
      </c>
      <c r="P31" s="367"/>
      <c r="Q31" s="367"/>
      <c r="R31" s="367"/>
      <c r="S31" s="367"/>
      <c r="T31" s="367"/>
      <c r="U31" s="367"/>
    </row>
    <row r="32" spans="1:21" ht="31" x14ac:dyDescent="0.25">
      <c r="A32" s="367"/>
      <c r="B32" s="367">
        <v>26</v>
      </c>
      <c r="C32" s="370">
        <v>41160</v>
      </c>
      <c r="D32" s="367" t="s">
        <v>310</v>
      </c>
      <c r="E32" s="367" t="s">
        <v>312</v>
      </c>
      <c r="F32" s="367" t="s">
        <v>93</v>
      </c>
      <c r="G32" s="367"/>
      <c r="H32" s="367" t="s">
        <v>58</v>
      </c>
      <c r="I32" s="367" t="s">
        <v>718</v>
      </c>
      <c r="J32" s="367" t="s">
        <v>682</v>
      </c>
      <c r="K32" s="367" t="s">
        <v>225</v>
      </c>
      <c r="L32" s="367" t="s">
        <v>190</v>
      </c>
      <c r="M32" s="367">
        <v>0.5</v>
      </c>
      <c r="N32" s="371">
        <v>85</v>
      </c>
      <c r="O32" s="371">
        <v>0</v>
      </c>
      <c r="P32" s="367"/>
      <c r="Q32" s="367"/>
      <c r="R32" s="367"/>
      <c r="S32" s="367"/>
      <c r="T32" s="367"/>
      <c r="U32" s="367"/>
    </row>
    <row r="33" spans="1:21" ht="62" x14ac:dyDescent="0.25">
      <c r="A33" s="367"/>
      <c r="B33" s="367">
        <v>27</v>
      </c>
      <c r="C33" s="370">
        <v>41161</v>
      </c>
      <c r="D33" s="367" t="s">
        <v>310</v>
      </c>
      <c r="E33" s="367" t="s">
        <v>312</v>
      </c>
      <c r="F33" s="367" t="s">
        <v>96</v>
      </c>
      <c r="G33" s="367"/>
      <c r="H33" s="367" t="s">
        <v>58</v>
      </c>
      <c r="I33" s="367" t="s">
        <v>718</v>
      </c>
      <c r="J33" s="367" t="s">
        <v>682</v>
      </c>
      <c r="K33" s="367" t="s">
        <v>25</v>
      </c>
      <c r="L33" s="367" t="s">
        <v>190</v>
      </c>
      <c r="M33" s="367">
        <v>7</v>
      </c>
      <c r="N33" s="371">
        <v>910</v>
      </c>
      <c r="O33" s="371">
        <v>0</v>
      </c>
      <c r="P33" s="367"/>
      <c r="Q33" s="367"/>
      <c r="R33" s="367"/>
      <c r="S33" s="367"/>
      <c r="T33" s="367"/>
      <c r="U33" s="367"/>
    </row>
    <row r="34" spans="1:21" ht="31" x14ac:dyDescent="0.25">
      <c r="A34" s="367"/>
      <c r="B34" s="367">
        <v>28</v>
      </c>
      <c r="C34" s="370">
        <v>41162</v>
      </c>
      <c r="D34" s="367" t="s">
        <v>310</v>
      </c>
      <c r="E34" s="367" t="s">
        <v>312</v>
      </c>
      <c r="F34" s="367" t="s">
        <v>572</v>
      </c>
      <c r="G34" s="367" t="s">
        <v>556</v>
      </c>
      <c r="H34" s="367" t="s">
        <v>58</v>
      </c>
      <c r="I34" s="367" t="s">
        <v>718</v>
      </c>
      <c r="J34" s="367" t="s">
        <v>682</v>
      </c>
      <c r="K34" s="367" t="s">
        <v>188</v>
      </c>
      <c r="L34" s="367" t="s">
        <v>572</v>
      </c>
      <c r="M34" s="367" t="s">
        <v>188</v>
      </c>
      <c r="N34" s="371">
        <v>0</v>
      </c>
      <c r="O34" s="371">
        <v>3500</v>
      </c>
      <c r="P34" s="367"/>
      <c r="Q34" s="367"/>
      <c r="R34" s="367"/>
      <c r="S34" s="367"/>
      <c r="T34" s="367"/>
      <c r="U34" s="367"/>
    </row>
    <row r="35" spans="1:21" ht="31" x14ac:dyDescent="0.25">
      <c r="A35" s="367">
        <v>9</v>
      </c>
      <c r="B35" s="367">
        <v>29</v>
      </c>
      <c r="C35" s="370">
        <v>41163</v>
      </c>
      <c r="D35" s="367" t="s">
        <v>319</v>
      </c>
      <c r="E35" s="367" t="s">
        <v>323</v>
      </c>
      <c r="F35" s="367" t="s">
        <v>175</v>
      </c>
      <c r="G35" s="367"/>
      <c r="H35" s="367" t="s">
        <v>58</v>
      </c>
      <c r="I35" s="367" t="s">
        <v>718</v>
      </c>
      <c r="J35" s="367" t="s">
        <v>682</v>
      </c>
      <c r="K35" s="367" t="s">
        <v>225</v>
      </c>
      <c r="L35" s="367" t="s">
        <v>190</v>
      </c>
      <c r="M35" s="367">
        <v>5</v>
      </c>
      <c r="N35" s="371">
        <v>850</v>
      </c>
      <c r="O35" s="371">
        <v>0</v>
      </c>
      <c r="P35" s="367"/>
      <c r="Q35" s="367"/>
      <c r="R35" s="367"/>
      <c r="S35" s="367"/>
      <c r="T35" s="367"/>
      <c r="U35" s="367"/>
    </row>
    <row r="36" spans="1:21" ht="46.5" x14ac:dyDescent="0.25">
      <c r="A36" s="367"/>
      <c r="B36" s="367">
        <v>30</v>
      </c>
      <c r="C36" s="370">
        <v>41164</v>
      </c>
      <c r="D36" s="367" t="s">
        <v>319</v>
      </c>
      <c r="E36" s="367" t="s">
        <v>323</v>
      </c>
      <c r="F36" s="367" t="s">
        <v>109</v>
      </c>
      <c r="G36" s="367"/>
      <c r="H36" s="367" t="s">
        <v>58</v>
      </c>
      <c r="I36" s="367" t="s">
        <v>718</v>
      </c>
      <c r="J36" s="367" t="s">
        <v>682</v>
      </c>
      <c r="K36" s="367" t="s">
        <v>225</v>
      </c>
      <c r="L36" s="367" t="s">
        <v>190</v>
      </c>
      <c r="M36" s="367">
        <v>0.2</v>
      </c>
      <c r="N36" s="371">
        <v>34</v>
      </c>
      <c r="O36" s="371">
        <v>0</v>
      </c>
      <c r="P36" s="367"/>
      <c r="Q36" s="367"/>
      <c r="R36" s="367"/>
      <c r="S36" s="367"/>
      <c r="T36" s="367"/>
      <c r="U36" s="367"/>
    </row>
    <row r="37" spans="1:21" ht="31" x14ac:dyDescent="0.25">
      <c r="A37" s="367"/>
      <c r="B37" s="367">
        <v>32</v>
      </c>
      <c r="C37" s="370">
        <v>41165</v>
      </c>
      <c r="D37" s="367" t="s">
        <v>319</v>
      </c>
      <c r="E37" s="367" t="s">
        <v>323</v>
      </c>
      <c r="F37" s="367" t="s">
        <v>83</v>
      </c>
      <c r="G37" s="367"/>
      <c r="H37" s="367" t="s">
        <v>58</v>
      </c>
      <c r="I37" s="367" t="s">
        <v>718</v>
      </c>
      <c r="J37" s="367" t="s">
        <v>682</v>
      </c>
      <c r="K37" s="367" t="s">
        <v>23</v>
      </c>
      <c r="L37" s="367" t="s">
        <v>183</v>
      </c>
      <c r="M37" s="367">
        <v>4</v>
      </c>
      <c r="N37" s="371">
        <v>1275</v>
      </c>
      <c r="O37" s="371">
        <v>0</v>
      </c>
      <c r="P37" s="367"/>
      <c r="Q37" s="367"/>
      <c r="R37" s="367"/>
      <c r="S37" s="367"/>
      <c r="T37" s="367"/>
      <c r="U37" s="367"/>
    </row>
    <row r="38" spans="1:21" ht="77.5" x14ac:dyDescent="0.25">
      <c r="A38" s="367">
        <v>10</v>
      </c>
      <c r="B38" s="367">
        <v>33</v>
      </c>
      <c r="C38" s="370">
        <v>41131</v>
      </c>
      <c r="D38" s="367" t="s">
        <v>172</v>
      </c>
      <c r="E38" s="367" t="s">
        <v>328</v>
      </c>
      <c r="F38" s="367" t="s">
        <v>85</v>
      </c>
      <c r="G38" s="367"/>
      <c r="H38" s="367" t="s">
        <v>59</v>
      </c>
      <c r="I38" s="367" t="s">
        <v>718</v>
      </c>
      <c r="J38" s="367" t="s">
        <v>682</v>
      </c>
      <c r="K38" s="367" t="s">
        <v>25</v>
      </c>
      <c r="L38" s="367" t="s">
        <v>190</v>
      </c>
      <c r="M38" s="367">
        <v>3</v>
      </c>
      <c r="N38" s="371">
        <v>390</v>
      </c>
      <c r="O38" s="371">
        <v>0</v>
      </c>
      <c r="P38" s="367"/>
      <c r="Q38" s="367"/>
      <c r="R38" s="367"/>
      <c r="S38" s="367"/>
      <c r="T38" s="367"/>
      <c r="U38" s="367"/>
    </row>
    <row r="39" spans="1:21" ht="77.5" x14ac:dyDescent="0.25">
      <c r="A39" s="367"/>
      <c r="B39" s="367">
        <v>34</v>
      </c>
      <c r="C39" s="370">
        <v>41132</v>
      </c>
      <c r="D39" s="367" t="s">
        <v>172</v>
      </c>
      <c r="E39" s="367" t="s">
        <v>328</v>
      </c>
      <c r="F39" s="367" t="s">
        <v>89</v>
      </c>
      <c r="G39" s="367"/>
      <c r="H39" s="367" t="s">
        <v>59</v>
      </c>
      <c r="I39" s="367" t="s">
        <v>718</v>
      </c>
      <c r="J39" s="367" t="s">
        <v>682</v>
      </c>
      <c r="K39" s="367" t="s">
        <v>225</v>
      </c>
      <c r="L39" s="367" t="s">
        <v>190</v>
      </c>
      <c r="M39" s="367">
        <v>0.2</v>
      </c>
      <c r="N39" s="371">
        <v>34</v>
      </c>
      <c r="O39" s="371">
        <v>0</v>
      </c>
      <c r="P39" s="367"/>
      <c r="Q39" s="367"/>
      <c r="R39" s="367"/>
      <c r="S39" s="367"/>
      <c r="T39" s="367"/>
      <c r="U39" s="367"/>
    </row>
    <row r="40" spans="1:21" ht="77.5" x14ac:dyDescent="0.25">
      <c r="A40" s="367"/>
      <c r="B40" s="367">
        <v>35</v>
      </c>
      <c r="C40" s="370">
        <v>41133</v>
      </c>
      <c r="D40" s="367" t="s">
        <v>172</v>
      </c>
      <c r="E40" s="367" t="s">
        <v>328</v>
      </c>
      <c r="F40" s="367" t="s">
        <v>368</v>
      </c>
      <c r="G40" s="367"/>
      <c r="H40" s="367" t="s">
        <v>59</v>
      </c>
      <c r="I40" s="367" t="s">
        <v>718</v>
      </c>
      <c r="J40" s="367" t="s">
        <v>682</v>
      </c>
      <c r="K40" s="367" t="s">
        <v>225</v>
      </c>
      <c r="L40" s="367" t="s">
        <v>190</v>
      </c>
      <c r="M40" s="367">
        <v>5</v>
      </c>
      <c r="N40" s="371">
        <v>515.90713671539129</v>
      </c>
      <c r="O40" s="371">
        <v>0</v>
      </c>
      <c r="P40" s="367"/>
      <c r="Q40" s="367"/>
      <c r="R40" s="367"/>
      <c r="S40" s="367"/>
      <c r="T40" s="367"/>
      <c r="U40" s="367"/>
    </row>
    <row r="41" spans="1:21" ht="77.5" x14ac:dyDescent="0.25">
      <c r="A41" s="367"/>
      <c r="B41" s="367">
        <v>36</v>
      </c>
      <c r="C41" s="370">
        <v>41134</v>
      </c>
      <c r="D41" s="367" t="s">
        <v>172</v>
      </c>
      <c r="E41" s="367" t="s">
        <v>328</v>
      </c>
      <c r="F41" s="367" t="s">
        <v>93</v>
      </c>
      <c r="G41" s="367"/>
      <c r="H41" s="367" t="s">
        <v>59</v>
      </c>
      <c r="I41" s="367" t="s">
        <v>718</v>
      </c>
      <c r="J41" s="367" t="s">
        <v>682</v>
      </c>
      <c r="K41" s="367" t="s">
        <v>225</v>
      </c>
      <c r="L41" s="367" t="s">
        <v>190</v>
      </c>
      <c r="M41" s="367">
        <v>0.2</v>
      </c>
      <c r="N41" s="371">
        <v>20.63628546861565</v>
      </c>
      <c r="O41" s="371">
        <v>0</v>
      </c>
      <c r="P41" s="367"/>
      <c r="Q41" s="367"/>
      <c r="R41" s="367"/>
      <c r="S41" s="367"/>
      <c r="T41" s="367"/>
      <c r="U41" s="367"/>
    </row>
    <row r="42" spans="1:21" ht="46.5" x14ac:dyDescent="0.25">
      <c r="A42" s="367">
        <v>11</v>
      </c>
      <c r="B42" s="367">
        <v>37</v>
      </c>
      <c r="C42" s="370">
        <v>41166</v>
      </c>
      <c r="D42" s="367" t="s">
        <v>341</v>
      </c>
      <c r="E42" s="367" t="s">
        <v>152</v>
      </c>
      <c r="F42" s="367" t="s">
        <v>368</v>
      </c>
      <c r="G42" s="367"/>
      <c r="H42" s="367" t="s">
        <v>58</v>
      </c>
      <c r="I42" s="367" t="s">
        <v>718</v>
      </c>
      <c r="J42" s="367" t="s">
        <v>682</v>
      </c>
      <c r="K42" s="367" t="s">
        <v>225</v>
      </c>
      <c r="L42" s="367" t="s">
        <v>190</v>
      </c>
      <c r="M42" s="367">
        <v>0.5</v>
      </c>
      <c r="N42" s="371">
        <v>85</v>
      </c>
      <c r="O42" s="371">
        <v>0</v>
      </c>
      <c r="P42" s="367"/>
      <c r="Q42" s="367"/>
      <c r="R42" s="367"/>
      <c r="S42" s="367"/>
      <c r="T42" s="367"/>
      <c r="U42" s="367"/>
    </row>
    <row r="43" spans="1:21" ht="46.5" x14ac:dyDescent="0.25">
      <c r="A43" s="367"/>
      <c r="B43" s="367">
        <v>38</v>
      </c>
      <c r="C43" s="370">
        <v>41166</v>
      </c>
      <c r="D43" s="367" t="s">
        <v>341</v>
      </c>
      <c r="E43" s="367" t="s">
        <v>341</v>
      </c>
      <c r="F43" s="367" t="s">
        <v>572</v>
      </c>
      <c r="G43" s="367" t="s">
        <v>159</v>
      </c>
      <c r="H43" s="367" t="s">
        <v>58</v>
      </c>
      <c r="I43" s="367" t="s">
        <v>718</v>
      </c>
      <c r="J43" s="367" t="s">
        <v>682</v>
      </c>
      <c r="K43" s="367" t="s">
        <v>50</v>
      </c>
      <c r="L43" s="367" t="s">
        <v>220</v>
      </c>
      <c r="M43" s="367" t="s">
        <v>188</v>
      </c>
      <c r="N43" s="371">
        <v>0</v>
      </c>
      <c r="O43" s="371">
        <v>4500</v>
      </c>
      <c r="P43" s="367"/>
      <c r="Q43" s="367"/>
      <c r="R43" s="367"/>
      <c r="S43" s="367"/>
      <c r="T43" s="367"/>
      <c r="U43" s="367"/>
    </row>
    <row r="44" spans="1:21" ht="46.5" x14ac:dyDescent="0.25">
      <c r="A44" s="367"/>
      <c r="B44" s="367">
        <v>39</v>
      </c>
      <c r="C44" s="370">
        <v>41166</v>
      </c>
      <c r="D44" s="367" t="s">
        <v>341</v>
      </c>
      <c r="E44" s="367" t="s">
        <v>341</v>
      </c>
      <c r="F44" s="367" t="s">
        <v>572</v>
      </c>
      <c r="G44" s="367" t="s">
        <v>159</v>
      </c>
      <c r="H44" s="367" t="s">
        <v>58</v>
      </c>
      <c r="I44" s="367" t="s">
        <v>718</v>
      </c>
      <c r="J44" s="367" t="s">
        <v>682</v>
      </c>
      <c r="K44" s="367" t="s">
        <v>50</v>
      </c>
      <c r="L44" s="367" t="s">
        <v>220</v>
      </c>
      <c r="M44" s="367" t="s">
        <v>188</v>
      </c>
      <c r="N44" s="371">
        <v>0</v>
      </c>
      <c r="O44" s="371">
        <v>7500</v>
      </c>
      <c r="P44" s="367"/>
      <c r="Q44" s="367"/>
      <c r="R44" s="367"/>
      <c r="S44" s="367"/>
      <c r="T44" s="367"/>
      <c r="U44" s="367"/>
    </row>
    <row r="45" spans="1:21" ht="31" x14ac:dyDescent="0.25">
      <c r="A45" s="367"/>
      <c r="B45" s="367">
        <v>40</v>
      </c>
      <c r="C45" s="370">
        <v>41167</v>
      </c>
      <c r="D45" s="367" t="s">
        <v>341</v>
      </c>
      <c r="E45" s="367" t="s">
        <v>152</v>
      </c>
      <c r="F45" s="367" t="s">
        <v>93</v>
      </c>
      <c r="G45" s="367"/>
      <c r="H45" s="367" t="s">
        <v>58</v>
      </c>
      <c r="I45" s="367" t="s">
        <v>718</v>
      </c>
      <c r="J45" s="367" t="s">
        <v>682</v>
      </c>
      <c r="K45" s="367" t="s">
        <v>225</v>
      </c>
      <c r="L45" s="367" t="s">
        <v>190</v>
      </c>
      <c r="M45" s="367">
        <v>3</v>
      </c>
      <c r="N45" s="371">
        <v>510</v>
      </c>
      <c r="O45" s="371">
        <v>0</v>
      </c>
      <c r="P45" s="367"/>
      <c r="Q45" s="367"/>
      <c r="R45" s="367"/>
      <c r="S45" s="367"/>
      <c r="T45" s="367"/>
      <c r="U45" s="367"/>
    </row>
    <row r="46" spans="1:21" ht="31" x14ac:dyDescent="0.25">
      <c r="A46" s="367"/>
      <c r="B46" s="367">
        <v>41</v>
      </c>
      <c r="C46" s="370">
        <v>41168</v>
      </c>
      <c r="D46" s="367" t="s">
        <v>341</v>
      </c>
      <c r="E46" s="367" t="s">
        <v>152</v>
      </c>
      <c r="F46" s="367" t="s">
        <v>105</v>
      </c>
      <c r="G46" s="367"/>
      <c r="H46" s="367" t="s">
        <v>58</v>
      </c>
      <c r="I46" s="367" t="s">
        <v>718</v>
      </c>
      <c r="J46" s="367" t="s">
        <v>682</v>
      </c>
      <c r="K46" s="367" t="s">
        <v>225</v>
      </c>
      <c r="L46" s="367" t="s">
        <v>190</v>
      </c>
      <c r="M46" s="367">
        <v>6</v>
      </c>
      <c r="N46" s="371">
        <v>1020</v>
      </c>
      <c r="O46" s="371">
        <v>0</v>
      </c>
      <c r="P46" s="367"/>
      <c r="Q46" s="367"/>
      <c r="R46" s="367"/>
      <c r="S46" s="367"/>
      <c r="T46" s="367"/>
      <c r="U46" s="367"/>
    </row>
    <row r="47" spans="1:21" ht="31" x14ac:dyDescent="0.25">
      <c r="A47" s="367"/>
      <c r="B47" s="367">
        <v>42</v>
      </c>
      <c r="C47" s="370">
        <v>41169</v>
      </c>
      <c r="D47" s="367" t="s">
        <v>341</v>
      </c>
      <c r="E47" s="367" t="s">
        <v>152</v>
      </c>
      <c r="F47" s="367" t="s">
        <v>175</v>
      </c>
      <c r="G47" s="367"/>
      <c r="H47" s="367" t="s">
        <v>58</v>
      </c>
      <c r="I47" s="367" t="s">
        <v>718</v>
      </c>
      <c r="J47" s="367" t="s">
        <v>682</v>
      </c>
      <c r="K47" s="367" t="s">
        <v>225</v>
      </c>
      <c r="L47" s="367" t="s">
        <v>190</v>
      </c>
      <c r="M47" s="367">
        <v>8</v>
      </c>
      <c r="N47" s="371">
        <v>1360</v>
      </c>
      <c r="O47" s="371">
        <v>0</v>
      </c>
      <c r="P47" s="367"/>
      <c r="Q47" s="367"/>
      <c r="R47" s="367"/>
      <c r="S47" s="367"/>
      <c r="T47" s="367"/>
      <c r="U47" s="367"/>
    </row>
    <row r="48" spans="1:21" ht="46.5" x14ac:dyDescent="0.25">
      <c r="A48" s="367"/>
      <c r="B48" s="367">
        <v>43</v>
      </c>
      <c r="C48" s="370">
        <v>41170</v>
      </c>
      <c r="D48" s="367" t="s">
        <v>341</v>
      </c>
      <c r="E48" s="367" t="s">
        <v>152</v>
      </c>
      <c r="F48" s="367" t="s">
        <v>368</v>
      </c>
      <c r="G48" s="367"/>
      <c r="H48" s="367" t="s">
        <v>58</v>
      </c>
      <c r="I48" s="367" t="s">
        <v>718</v>
      </c>
      <c r="J48" s="367" t="s">
        <v>682</v>
      </c>
      <c r="K48" s="367" t="s">
        <v>25</v>
      </c>
      <c r="L48" s="367" t="s">
        <v>190</v>
      </c>
      <c r="M48" s="367">
        <v>10</v>
      </c>
      <c r="N48" s="371">
        <v>1300</v>
      </c>
      <c r="O48" s="371">
        <v>0</v>
      </c>
      <c r="P48" s="367"/>
      <c r="Q48" s="367"/>
      <c r="R48" s="367"/>
      <c r="S48" s="367"/>
      <c r="T48" s="367"/>
      <c r="U48" s="367"/>
    </row>
    <row r="49" spans="1:21" ht="31" x14ac:dyDescent="0.25">
      <c r="A49" s="367"/>
      <c r="B49" s="367">
        <v>44</v>
      </c>
      <c r="C49" s="370">
        <v>41171</v>
      </c>
      <c r="D49" s="367" t="s">
        <v>341</v>
      </c>
      <c r="E49" s="367" t="s">
        <v>152</v>
      </c>
      <c r="F49" s="367" t="s">
        <v>93</v>
      </c>
      <c r="G49" s="367"/>
      <c r="H49" s="367" t="s">
        <v>58</v>
      </c>
      <c r="I49" s="367" t="s">
        <v>718</v>
      </c>
      <c r="J49" s="367" t="s">
        <v>682</v>
      </c>
      <c r="K49" s="367" t="s">
        <v>225</v>
      </c>
      <c r="L49" s="367" t="s">
        <v>190</v>
      </c>
      <c r="M49" s="367">
        <v>8</v>
      </c>
      <c r="N49" s="371">
        <v>1360</v>
      </c>
      <c r="O49" s="371">
        <v>0</v>
      </c>
      <c r="P49" s="367"/>
      <c r="Q49" s="367"/>
      <c r="R49" s="367"/>
      <c r="S49" s="367"/>
      <c r="T49" s="367"/>
      <c r="U49" s="367"/>
    </row>
    <row r="50" spans="1:21" ht="46.5" x14ac:dyDescent="0.25">
      <c r="A50" s="367">
        <v>12</v>
      </c>
      <c r="B50" s="367">
        <v>45</v>
      </c>
      <c r="C50" s="370">
        <v>41181</v>
      </c>
      <c r="D50" s="367" t="s">
        <v>240</v>
      </c>
      <c r="E50" s="367" t="s">
        <v>240</v>
      </c>
      <c r="F50" s="367" t="s">
        <v>572</v>
      </c>
      <c r="G50" s="367" t="s">
        <v>159</v>
      </c>
      <c r="H50" s="367" t="s">
        <v>58</v>
      </c>
      <c r="I50" s="367" t="s">
        <v>718</v>
      </c>
      <c r="J50" s="367" t="s">
        <v>682</v>
      </c>
      <c r="K50" s="367" t="s">
        <v>50</v>
      </c>
      <c r="L50" s="367" t="s">
        <v>220</v>
      </c>
      <c r="M50" s="367" t="s">
        <v>188</v>
      </c>
      <c r="N50" s="371">
        <v>0</v>
      </c>
      <c r="O50" s="371">
        <v>20000</v>
      </c>
      <c r="P50" s="367"/>
      <c r="Q50" s="367"/>
      <c r="R50" s="367"/>
      <c r="S50" s="367"/>
      <c r="T50" s="367"/>
      <c r="U50" s="367"/>
    </row>
    <row r="51" spans="1:21" ht="31" x14ac:dyDescent="0.25">
      <c r="A51" s="367"/>
      <c r="B51" s="367">
        <v>46</v>
      </c>
      <c r="C51" s="370">
        <v>41181</v>
      </c>
      <c r="D51" s="367" t="s">
        <v>240</v>
      </c>
      <c r="E51" s="367" t="s">
        <v>157</v>
      </c>
      <c r="F51" s="367" t="s">
        <v>175</v>
      </c>
      <c r="G51" s="367"/>
      <c r="H51" s="367" t="s">
        <v>58</v>
      </c>
      <c r="I51" s="367" t="s">
        <v>718</v>
      </c>
      <c r="J51" s="367" t="s">
        <v>682</v>
      </c>
      <c r="K51" s="367" t="s">
        <v>23</v>
      </c>
      <c r="L51" s="367" t="s">
        <v>183</v>
      </c>
      <c r="M51" s="367">
        <v>10</v>
      </c>
      <c r="N51" s="371">
        <v>3187.5</v>
      </c>
      <c r="O51" s="371">
        <v>0</v>
      </c>
      <c r="P51" s="367"/>
      <c r="Q51" s="367"/>
      <c r="R51" s="367"/>
      <c r="S51" s="367"/>
      <c r="T51" s="367"/>
      <c r="U51" s="367"/>
    </row>
    <row r="52" spans="1:21" ht="31" x14ac:dyDescent="0.25">
      <c r="A52" s="367">
        <v>13</v>
      </c>
      <c r="B52" s="367">
        <v>47</v>
      </c>
      <c r="C52" s="370">
        <v>41182</v>
      </c>
      <c r="D52" s="367" t="s">
        <v>173</v>
      </c>
      <c r="E52" s="367" t="s">
        <v>163</v>
      </c>
      <c r="F52" s="367" t="s">
        <v>85</v>
      </c>
      <c r="G52" s="367"/>
      <c r="H52" s="367" t="s">
        <v>690</v>
      </c>
      <c r="I52" s="367" t="s">
        <v>718</v>
      </c>
      <c r="J52" s="367" t="s">
        <v>682</v>
      </c>
      <c r="K52" s="367" t="s">
        <v>33</v>
      </c>
      <c r="L52" s="367" t="s">
        <v>190</v>
      </c>
      <c r="M52" s="367">
        <v>25</v>
      </c>
      <c r="N52" s="371">
        <v>6250</v>
      </c>
      <c r="O52" s="371">
        <v>0</v>
      </c>
      <c r="P52" s="367"/>
      <c r="Q52" s="367"/>
      <c r="R52" s="367"/>
      <c r="S52" s="367"/>
      <c r="T52" s="367"/>
      <c r="U52" s="367"/>
    </row>
    <row r="53" spans="1:21" x14ac:dyDescent="0.25">
      <c r="A53" s="367" t="s">
        <v>31</v>
      </c>
      <c r="B53" s="367"/>
      <c r="C53" s="367"/>
      <c r="D53" s="367"/>
      <c r="E53" s="367"/>
      <c r="F53" s="367"/>
      <c r="G53" s="367"/>
      <c r="H53" s="367"/>
      <c r="I53" s="367"/>
      <c r="J53" s="367"/>
      <c r="K53" s="367"/>
      <c r="L53" s="367"/>
      <c r="M53" s="367"/>
      <c r="N53" s="367"/>
      <c r="O53" s="367"/>
      <c r="P53" s="367"/>
      <c r="Q53" s="367"/>
      <c r="R53" s="367"/>
      <c r="S53" s="367"/>
      <c r="T53" s="367"/>
      <c r="U53" s="367"/>
    </row>
    <row r="54" spans="1:21" x14ac:dyDescent="0.25">
      <c r="A54"/>
      <c r="B54"/>
      <c r="C54"/>
      <c r="D54"/>
      <c r="E54"/>
      <c r="F54"/>
      <c r="G54"/>
      <c r="H54"/>
      <c r="I54"/>
      <c r="J54"/>
      <c r="K54"/>
      <c r="L54"/>
      <c r="M54"/>
      <c r="N54"/>
      <c r="O54"/>
      <c r="P54"/>
      <c r="Q54"/>
      <c r="R54"/>
      <c r="S54"/>
      <c r="T54"/>
      <c r="U54"/>
    </row>
    <row r="55" spans="1:21" x14ac:dyDescent="0.35">
      <c r="A55" s="73"/>
      <c r="B55" s="73"/>
      <c r="C55" s="73"/>
      <c r="D55" s="73"/>
      <c r="E55" s="73"/>
      <c r="F55" s="73"/>
      <c r="G55" s="73"/>
      <c r="H55" s="73"/>
      <c r="I55" s="73"/>
      <c r="J55" s="73"/>
      <c r="K55" s="73"/>
      <c r="L55" s="73"/>
      <c r="M55" s="74"/>
      <c r="N55" s="73"/>
      <c r="O55" s="75"/>
    </row>
    <row r="56" spans="1:21" x14ac:dyDescent="0.35">
      <c r="A56" s="73"/>
      <c r="B56" s="73"/>
      <c r="C56" s="73"/>
      <c r="D56" s="73"/>
      <c r="E56" s="73"/>
      <c r="F56" s="73"/>
      <c r="G56" s="73"/>
      <c r="H56" s="73"/>
      <c r="I56" s="73"/>
      <c r="J56" s="73"/>
      <c r="K56" s="73"/>
      <c r="L56" s="73"/>
      <c r="M56" s="74"/>
      <c r="N56" s="73"/>
      <c r="O56" s="75"/>
    </row>
    <row r="57" spans="1:21" x14ac:dyDescent="0.35">
      <c r="A57" s="73"/>
      <c r="B57" s="73"/>
      <c r="C57" s="73"/>
      <c r="D57" s="73"/>
      <c r="E57" s="73"/>
      <c r="F57" s="73"/>
      <c r="G57" s="73"/>
      <c r="H57" s="73"/>
      <c r="I57" s="73"/>
      <c r="J57" s="73"/>
      <c r="K57" s="73"/>
      <c r="L57" s="73"/>
      <c r="M57" s="74"/>
      <c r="N57" s="73"/>
      <c r="O57" s="75"/>
    </row>
    <row r="58" spans="1:21" x14ac:dyDescent="0.35">
      <c r="A58" s="73"/>
      <c r="B58" s="73"/>
      <c r="C58" s="73"/>
      <c r="D58" s="73"/>
      <c r="E58" s="73"/>
      <c r="F58" s="73"/>
      <c r="G58" s="73"/>
      <c r="H58" s="73"/>
      <c r="I58" s="73"/>
      <c r="J58" s="73"/>
      <c r="K58" s="73"/>
      <c r="L58" s="73"/>
      <c r="M58" s="74"/>
      <c r="N58" s="73"/>
      <c r="O58" s="75"/>
    </row>
    <row r="59" spans="1:21" x14ac:dyDescent="0.35">
      <c r="A59" s="73"/>
      <c r="B59" s="73"/>
      <c r="C59" s="73"/>
      <c r="D59" s="73"/>
      <c r="E59" s="73"/>
      <c r="F59" s="73"/>
      <c r="G59" s="73"/>
      <c r="H59" s="73"/>
      <c r="I59" s="73"/>
      <c r="J59" s="73"/>
      <c r="K59" s="73"/>
      <c r="L59" s="73"/>
      <c r="M59" s="74"/>
      <c r="N59" s="73"/>
      <c r="O59" s="75"/>
    </row>
    <row r="60" spans="1:21" x14ac:dyDescent="0.35">
      <c r="A60" s="73"/>
      <c r="B60" s="73"/>
      <c r="C60" s="73"/>
      <c r="D60" s="73"/>
      <c r="E60" s="73"/>
      <c r="F60" s="73"/>
      <c r="G60" s="73"/>
      <c r="H60" s="73"/>
      <c r="I60" s="73"/>
      <c r="J60" s="73"/>
      <c r="K60" s="73"/>
      <c r="L60" s="73"/>
      <c r="M60" s="74"/>
      <c r="N60" s="73"/>
      <c r="O60" s="75"/>
    </row>
    <row r="61" spans="1:21" x14ac:dyDescent="0.35">
      <c r="A61" s="73"/>
      <c r="B61" s="73"/>
      <c r="C61" s="73"/>
      <c r="D61" s="73"/>
      <c r="E61" s="73"/>
      <c r="F61" s="73"/>
      <c r="G61" s="73"/>
      <c r="H61" s="73"/>
      <c r="I61" s="73"/>
      <c r="J61" s="73"/>
      <c r="K61" s="73"/>
      <c r="L61" s="73"/>
      <c r="M61" s="74"/>
      <c r="N61" s="73"/>
      <c r="O61" s="75"/>
    </row>
    <row r="62" spans="1:21" x14ac:dyDescent="0.35">
      <c r="A62" s="73"/>
      <c r="B62" s="73"/>
      <c r="C62" s="73"/>
      <c r="D62" s="73"/>
      <c r="E62" s="73"/>
      <c r="F62" s="73"/>
      <c r="G62" s="73"/>
      <c r="H62" s="73"/>
      <c r="I62" s="73"/>
      <c r="J62" s="73"/>
      <c r="K62" s="73"/>
      <c r="L62" s="73"/>
      <c r="M62" s="74"/>
      <c r="N62" s="73"/>
      <c r="O62" s="75"/>
    </row>
    <row r="63" spans="1:21" x14ac:dyDescent="0.35">
      <c r="A63" s="73"/>
      <c r="B63" s="73"/>
      <c r="C63" s="73"/>
      <c r="D63" s="73"/>
      <c r="E63" s="73"/>
      <c r="F63" s="73"/>
      <c r="G63" s="73"/>
      <c r="H63" s="73"/>
      <c r="I63" s="73"/>
      <c r="J63" s="73"/>
      <c r="K63" s="73"/>
      <c r="L63" s="73"/>
      <c r="M63" s="74"/>
      <c r="N63" s="73"/>
      <c r="O63" s="75"/>
    </row>
    <row r="64" spans="1:21" x14ac:dyDescent="0.35">
      <c r="A64" s="73"/>
      <c r="B64" s="73"/>
      <c r="C64" s="73"/>
      <c r="D64" s="73"/>
      <c r="E64" s="73"/>
      <c r="F64" s="73"/>
      <c r="G64" s="73"/>
      <c r="H64" s="73"/>
      <c r="I64" s="73"/>
      <c r="J64" s="73"/>
      <c r="K64" s="73"/>
      <c r="L64" s="73"/>
      <c r="M64" s="74"/>
      <c r="N64" s="73"/>
      <c r="O64" s="75"/>
    </row>
    <row r="65" spans="1:15" x14ac:dyDescent="0.35">
      <c r="A65" s="73"/>
      <c r="B65" s="73"/>
      <c r="C65" s="73"/>
      <c r="D65" s="73"/>
      <c r="E65" s="73"/>
      <c r="F65" s="73"/>
      <c r="G65" s="73"/>
      <c r="H65" s="73"/>
      <c r="I65" s="73"/>
      <c r="J65" s="73"/>
      <c r="K65" s="73"/>
      <c r="L65" s="73"/>
      <c r="M65" s="74"/>
      <c r="N65" s="73"/>
      <c r="O65" s="75"/>
    </row>
    <row r="66" spans="1:15" x14ac:dyDescent="0.35">
      <c r="A66" s="73"/>
      <c r="B66" s="73"/>
      <c r="C66" s="73"/>
      <c r="D66" s="73"/>
      <c r="E66" s="73"/>
      <c r="F66" s="73"/>
      <c r="G66" s="73"/>
      <c r="H66" s="73"/>
      <c r="I66" s="73"/>
      <c r="J66" s="73"/>
      <c r="K66" s="73"/>
      <c r="L66" s="73"/>
      <c r="M66" s="74"/>
      <c r="N66" s="73"/>
      <c r="O66" s="75"/>
    </row>
    <row r="67" spans="1:15" x14ac:dyDescent="0.35">
      <c r="A67" s="73"/>
      <c r="B67" s="73"/>
      <c r="C67" s="73"/>
      <c r="D67" s="73"/>
      <c r="E67" s="73"/>
      <c r="F67" s="73"/>
      <c r="G67" s="73"/>
      <c r="H67" s="73"/>
      <c r="I67" s="73"/>
      <c r="J67" s="73"/>
      <c r="K67" s="73"/>
      <c r="L67" s="73"/>
      <c r="M67" s="74"/>
      <c r="N67" s="73"/>
      <c r="O67" s="75"/>
    </row>
    <row r="68" spans="1:15" x14ac:dyDescent="0.35">
      <c r="A68" s="73"/>
      <c r="B68" s="73"/>
      <c r="C68" s="73"/>
      <c r="D68" s="73"/>
      <c r="E68" s="73"/>
      <c r="F68" s="73"/>
      <c r="G68" s="73"/>
      <c r="H68" s="73"/>
      <c r="I68" s="73"/>
      <c r="J68" s="73"/>
      <c r="K68" s="73"/>
      <c r="L68" s="73"/>
      <c r="M68" s="74"/>
      <c r="N68" s="73"/>
      <c r="O68" s="75"/>
    </row>
    <row r="69" spans="1:15" x14ac:dyDescent="0.35">
      <c r="A69" s="73"/>
      <c r="B69" s="73"/>
      <c r="C69" s="73"/>
      <c r="D69" s="73"/>
      <c r="E69" s="73"/>
      <c r="F69" s="73"/>
      <c r="G69" s="73"/>
      <c r="H69" s="73"/>
      <c r="I69" s="73"/>
      <c r="J69" s="73"/>
      <c r="K69" s="73"/>
      <c r="L69" s="73"/>
      <c r="M69" s="74"/>
      <c r="N69" s="73"/>
      <c r="O69" s="75"/>
    </row>
    <row r="70" spans="1:15" x14ac:dyDescent="0.35">
      <c r="A70" s="73"/>
      <c r="B70" s="73"/>
      <c r="C70" s="73"/>
      <c r="D70" s="73"/>
      <c r="E70" s="73"/>
      <c r="F70" s="73"/>
      <c r="G70" s="73"/>
      <c r="H70" s="73"/>
      <c r="I70" s="73"/>
      <c r="J70" s="73"/>
      <c r="K70" s="73"/>
      <c r="L70" s="73"/>
      <c r="M70" s="74"/>
      <c r="N70" s="73"/>
      <c r="O70" s="75"/>
    </row>
    <row r="71" spans="1:15" x14ac:dyDescent="0.35">
      <c r="A71" s="73"/>
      <c r="B71" s="73"/>
      <c r="C71" s="73"/>
      <c r="D71" s="73"/>
      <c r="E71" s="73"/>
      <c r="F71" s="73"/>
      <c r="G71" s="73"/>
      <c r="H71" s="73"/>
      <c r="I71" s="73"/>
      <c r="J71" s="73"/>
      <c r="K71" s="73"/>
      <c r="L71" s="73"/>
      <c r="M71" s="74"/>
      <c r="N71" s="73"/>
      <c r="O71" s="75"/>
    </row>
    <row r="72" spans="1:15" x14ac:dyDescent="0.35">
      <c r="A72" s="73"/>
      <c r="B72" s="73"/>
      <c r="C72" s="73"/>
      <c r="D72" s="73"/>
      <c r="E72" s="73"/>
      <c r="F72" s="73"/>
      <c r="G72" s="73"/>
      <c r="H72" s="73"/>
      <c r="I72" s="73"/>
      <c r="J72" s="73"/>
      <c r="K72" s="73"/>
      <c r="L72" s="73"/>
      <c r="M72" s="74"/>
      <c r="N72" s="73"/>
      <c r="O72" s="75"/>
    </row>
    <row r="73" spans="1:15" x14ac:dyDescent="0.35">
      <c r="A73" s="73"/>
      <c r="B73" s="73"/>
      <c r="C73" s="73"/>
      <c r="D73" s="73"/>
      <c r="E73" s="73"/>
      <c r="F73" s="73"/>
      <c r="G73" s="73"/>
      <c r="H73" s="73"/>
      <c r="I73" s="73"/>
      <c r="J73" s="73"/>
      <c r="K73" s="73"/>
      <c r="L73" s="73"/>
      <c r="M73" s="74"/>
      <c r="N73" s="73"/>
      <c r="O73" s="75"/>
    </row>
    <row r="74" spans="1:15" x14ac:dyDescent="0.35">
      <c r="A74" s="73"/>
      <c r="B74" s="73"/>
      <c r="C74" s="73"/>
      <c r="D74" s="73"/>
      <c r="E74" s="73"/>
      <c r="F74" s="73"/>
      <c r="G74" s="73"/>
      <c r="H74" s="73"/>
      <c r="I74" s="73"/>
      <c r="J74" s="73"/>
      <c r="K74" s="73"/>
      <c r="L74" s="73"/>
      <c r="M74" s="74"/>
      <c r="N74" s="73"/>
      <c r="O74" s="75"/>
    </row>
    <row r="75" spans="1:15" x14ac:dyDescent="0.35">
      <c r="A75" s="73"/>
      <c r="B75" s="73"/>
      <c r="C75" s="73"/>
      <c r="D75" s="73"/>
      <c r="E75" s="73"/>
      <c r="F75" s="73"/>
      <c r="G75" s="73"/>
      <c r="H75" s="73"/>
      <c r="I75" s="73"/>
      <c r="J75" s="73"/>
      <c r="K75" s="73"/>
      <c r="L75" s="73"/>
      <c r="M75" s="74"/>
      <c r="N75" s="73"/>
      <c r="O75" s="75"/>
    </row>
    <row r="76" spans="1:15" x14ac:dyDescent="0.35">
      <c r="A76" s="73"/>
      <c r="B76" s="73"/>
      <c r="C76" s="73"/>
      <c r="D76" s="73"/>
      <c r="E76" s="73"/>
      <c r="F76" s="73"/>
      <c r="G76" s="73"/>
      <c r="H76" s="73"/>
      <c r="I76" s="73"/>
      <c r="J76" s="73"/>
      <c r="K76" s="73"/>
      <c r="L76" s="73"/>
      <c r="M76" s="74"/>
      <c r="N76" s="73"/>
      <c r="O76" s="75"/>
    </row>
    <row r="77" spans="1:15" x14ac:dyDescent="0.35">
      <c r="A77" s="73"/>
      <c r="B77" s="73"/>
      <c r="C77" s="73"/>
      <c r="D77" s="73"/>
      <c r="E77" s="73"/>
      <c r="F77" s="73"/>
      <c r="G77" s="73"/>
      <c r="H77" s="73"/>
      <c r="I77" s="73"/>
      <c r="J77" s="73"/>
      <c r="K77" s="73"/>
      <c r="L77" s="73"/>
      <c r="M77" s="74"/>
      <c r="N77" s="73"/>
      <c r="O77" s="75"/>
    </row>
    <row r="78" spans="1:15" x14ac:dyDescent="0.35">
      <c r="A78" s="73"/>
      <c r="B78" s="73"/>
      <c r="C78" s="73"/>
      <c r="D78" s="73"/>
      <c r="E78" s="73"/>
      <c r="F78" s="73"/>
      <c r="G78" s="73"/>
      <c r="H78" s="73"/>
      <c r="I78" s="73"/>
      <c r="J78" s="73"/>
      <c r="K78" s="73"/>
      <c r="L78" s="73"/>
      <c r="M78" s="74"/>
      <c r="N78" s="73"/>
      <c r="O78" s="75"/>
    </row>
    <row r="79" spans="1:15" x14ac:dyDescent="0.35">
      <c r="A79" s="73"/>
      <c r="B79" s="73"/>
      <c r="C79" s="73"/>
      <c r="D79" s="73"/>
      <c r="E79" s="73"/>
      <c r="F79" s="73"/>
      <c r="G79" s="73"/>
      <c r="H79" s="73"/>
      <c r="I79" s="73"/>
      <c r="J79" s="73"/>
      <c r="K79" s="73"/>
      <c r="L79" s="73"/>
      <c r="M79" s="74"/>
      <c r="N79" s="73"/>
      <c r="O79" s="75"/>
    </row>
    <row r="80" spans="1:15" x14ac:dyDescent="0.35">
      <c r="A80" s="73"/>
      <c r="B80" s="73"/>
      <c r="C80" s="73"/>
      <c r="D80" s="73"/>
      <c r="E80" s="73"/>
      <c r="F80" s="73"/>
      <c r="G80" s="73"/>
      <c r="H80" s="73"/>
      <c r="I80" s="73"/>
      <c r="J80" s="73"/>
      <c r="K80" s="73"/>
      <c r="L80" s="73"/>
      <c r="M80" s="74"/>
      <c r="N80" s="73"/>
      <c r="O80" s="75"/>
    </row>
    <row r="81" spans="1:15" x14ac:dyDescent="0.35">
      <c r="A81" s="73"/>
      <c r="B81" s="73"/>
      <c r="C81" s="73"/>
      <c r="D81" s="73"/>
      <c r="E81" s="73"/>
      <c r="F81" s="73"/>
      <c r="G81" s="73"/>
      <c r="H81" s="73"/>
      <c r="I81" s="73"/>
      <c r="J81" s="73"/>
      <c r="K81" s="73"/>
      <c r="L81" s="73"/>
      <c r="M81" s="74"/>
      <c r="N81" s="73"/>
      <c r="O81" s="75"/>
    </row>
    <row r="82" spans="1:15" x14ac:dyDescent="0.35">
      <c r="A82" s="73"/>
      <c r="B82" s="73"/>
      <c r="C82" s="73"/>
      <c r="D82" s="73"/>
      <c r="E82" s="73"/>
      <c r="F82" s="73"/>
      <c r="G82" s="73"/>
      <c r="H82" s="73"/>
      <c r="I82" s="73"/>
      <c r="J82" s="73"/>
      <c r="K82" s="73"/>
      <c r="L82" s="73"/>
      <c r="M82" s="74"/>
      <c r="N82" s="73"/>
      <c r="O82" s="75"/>
    </row>
    <row r="83" spans="1:15" x14ac:dyDescent="0.35">
      <c r="A83" s="73"/>
      <c r="B83" s="73"/>
      <c r="C83" s="73"/>
      <c r="D83" s="73"/>
      <c r="E83" s="73"/>
      <c r="F83" s="73"/>
      <c r="G83" s="73"/>
      <c r="H83" s="73"/>
      <c r="I83" s="73"/>
      <c r="J83" s="73"/>
      <c r="K83" s="73"/>
      <c r="L83" s="73"/>
      <c r="M83" s="74"/>
      <c r="N83" s="73"/>
      <c r="O83" s="75"/>
    </row>
    <row r="84" spans="1:15" x14ac:dyDescent="0.35">
      <c r="A84" s="73"/>
      <c r="B84" s="73"/>
      <c r="C84" s="73"/>
      <c r="D84" s="73"/>
      <c r="E84" s="73"/>
      <c r="F84" s="73"/>
      <c r="G84" s="73"/>
      <c r="H84" s="73"/>
      <c r="I84" s="73"/>
      <c r="J84" s="73"/>
      <c r="K84" s="73"/>
      <c r="L84" s="73"/>
      <c r="M84" s="74"/>
      <c r="N84" s="73"/>
      <c r="O84" s="75"/>
    </row>
    <row r="85" spans="1:15" x14ac:dyDescent="0.35">
      <c r="A85" s="73"/>
      <c r="B85" s="73"/>
      <c r="C85" s="73"/>
      <c r="D85" s="73"/>
      <c r="E85" s="73"/>
      <c r="F85" s="73"/>
      <c r="G85" s="73"/>
      <c r="H85" s="73"/>
      <c r="I85" s="73"/>
      <c r="J85" s="73"/>
      <c r="K85" s="73"/>
      <c r="L85" s="73"/>
      <c r="M85" s="74"/>
      <c r="N85" s="73"/>
      <c r="O85" s="75"/>
    </row>
    <row r="86" spans="1:15" x14ac:dyDescent="0.35">
      <c r="A86" s="73"/>
      <c r="B86" s="73"/>
      <c r="C86" s="73"/>
      <c r="D86" s="73"/>
      <c r="E86" s="73"/>
      <c r="F86" s="73"/>
      <c r="G86" s="73"/>
      <c r="H86" s="73"/>
      <c r="I86" s="73"/>
      <c r="J86" s="73"/>
      <c r="K86" s="73"/>
      <c r="L86" s="73"/>
      <c r="M86" s="74"/>
      <c r="N86" s="73"/>
      <c r="O86" s="75"/>
    </row>
    <row r="87" spans="1:15" x14ac:dyDescent="0.35">
      <c r="A87" s="73"/>
      <c r="B87" s="73"/>
      <c r="C87" s="73"/>
      <c r="D87" s="73"/>
      <c r="E87" s="73"/>
      <c r="F87" s="73"/>
      <c r="G87" s="73"/>
      <c r="H87" s="73"/>
      <c r="I87" s="73"/>
      <c r="J87" s="73"/>
      <c r="K87" s="73"/>
      <c r="L87" s="73"/>
      <c r="M87" s="74"/>
      <c r="N87" s="73"/>
      <c r="O87" s="75"/>
    </row>
    <row r="88" spans="1:15" x14ac:dyDescent="0.35">
      <c r="A88" s="73"/>
      <c r="B88" s="73"/>
      <c r="C88" s="73"/>
      <c r="D88" s="73"/>
      <c r="E88" s="73"/>
      <c r="F88" s="73"/>
      <c r="G88" s="73"/>
      <c r="H88" s="73"/>
      <c r="I88" s="73"/>
      <c r="J88" s="73"/>
      <c r="K88" s="73"/>
      <c r="L88" s="73"/>
      <c r="M88" s="74"/>
      <c r="N88" s="73"/>
      <c r="O88" s="75"/>
    </row>
    <row r="89" spans="1:15" x14ac:dyDescent="0.35">
      <c r="A89" s="73"/>
      <c r="B89" s="73"/>
      <c r="C89" s="73"/>
      <c r="D89" s="73"/>
      <c r="E89" s="73"/>
      <c r="F89" s="73"/>
      <c r="G89" s="73"/>
      <c r="H89" s="73"/>
      <c r="I89" s="73"/>
      <c r="J89" s="73"/>
      <c r="K89" s="73"/>
      <c r="L89" s="73"/>
      <c r="M89" s="74"/>
      <c r="N89" s="73"/>
      <c r="O89" s="75"/>
    </row>
    <row r="90" spans="1:15" x14ac:dyDescent="0.35">
      <c r="A90" s="73"/>
      <c r="B90" s="73"/>
      <c r="C90" s="73"/>
      <c r="D90" s="73"/>
      <c r="E90" s="73"/>
      <c r="F90" s="73"/>
      <c r="G90" s="73"/>
      <c r="H90" s="73"/>
      <c r="I90" s="73"/>
      <c r="J90" s="73"/>
      <c r="K90" s="73"/>
      <c r="L90" s="73"/>
      <c r="M90" s="74"/>
      <c r="N90" s="73"/>
      <c r="O90" s="75"/>
    </row>
    <row r="91" spans="1:15" x14ac:dyDescent="0.35">
      <c r="A91" s="73"/>
      <c r="B91" s="73"/>
      <c r="C91" s="73"/>
      <c r="D91" s="73"/>
      <c r="E91" s="73"/>
      <c r="F91" s="73"/>
      <c r="G91" s="73"/>
      <c r="H91" s="73"/>
      <c r="I91" s="73"/>
      <c r="J91" s="73"/>
      <c r="K91" s="73"/>
      <c r="L91" s="73"/>
      <c r="M91" s="74"/>
      <c r="N91" s="73"/>
      <c r="O91" s="75"/>
    </row>
    <row r="92" spans="1:15" x14ac:dyDescent="0.35">
      <c r="A92" s="73"/>
      <c r="B92" s="73"/>
      <c r="C92" s="73"/>
      <c r="D92" s="73"/>
      <c r="E92" s="73"/>
      <c r="F92" s="73"/>
      <c r="G92" s="73"/>
      <c r="H92" s="73"/>
      <c r="I92" s="73"/>
      <c r="J92" s="73"/>
      <c r="K92" s="73"/>
      <c r="L92" s="73"/>
      <c r="M92" s="74"/>
      <c r="N92" s="73"/>
      <c r="O92" s="75"/>
    </row>
    <row r="93" spans="1:15" x14ac:dyDescent="0.35">
      <c r="A93" s="73"/>
      <c r="B93" s="73"/>
      <c r="C93" s="73"/>
      <c r="D93" s="73"/>
      <c r="E93" s="73"/>
      <c r="F93" s="73"/>
      <c r="G93" s="73"/>
      <c r="H93" s="73"/>
      <c r="I93" s="73"/>
      <c r="J93" s="73"/>
      <c r="K93" s="73"/>
      <c r="L93" s="73"/>
      <c r="M93" s="74"/>
      <c r="N93" s="73"/>
      <c r="O93" s="75"/>
    </row>
    <row r="94" spans="1:15" x14ac:dyDescent="0.35">
      <c r="A94" s="73"/>
      <c r="B94" s="73"/>
      <c r="C94" s="73"/>
      <c r="D94" s="73"/>
      <c r="E94" s="73"/>
      <c r="F94" s="73"/>
      <c r="G94" s="73"/>
      <c r="H94" s="73"/>
      <c r="I94" s="73"/>
      <c r="J94" s="73"/>
      <c r="K94" s="73"/>
      <c r="L94" s="73"/>
      <c r="M94" s="74"/>
      <c r="N94" s="73"/>
      <c r="O94" s="75"/>
    </row>
    <row r="95" spans="1:15" x14ac:dyDescent="0.35">
      <c r="A95" s="73"/>
      <c r="B95" s="73"/>
      <c r="C95" s="73"/>
      <c r="D95" s="73"/>
      <c r="E95" s="73"/>
      <c r="F95" s="73"/>
      <c r="G95" s="73"/>
      <c r="H95" s="73"/>
      <c r="I95" s="73"/>
      <c r="J95" s="73"/>
      <c r="K95" s="73"/>
      <c r="L95" s="73"/>
      <c r="M95" s="74"/>
      <c r="N95" s="73"/>
      <c r="O95" s="75"/>
    </row>
    <row r="96" spans="1:15" x14ac:dyDescent="0.35">
      <c r="A96" s="73"/>
      <c r="B96" s="73"/>
      <c r="C96" s="73"/>
      <c r="D96" s="73"/>
      <c r="E96" s="73"/>
      <c r="F96" s="73"/>
      <c r="G96" s="73"/>
      <c r="H96" s="73"/>
      <c r="I96" s="73"/>
      <c r="J96" s="73"/>
      <c r="K96" s="73"/>
      <c r="L96" s="73"/>
      <c r="M96" s="74"/>
      <c r="N96" s="73"/>
      <c r="O96" s="75"/>
    </row>
    <row r="97" spans="1:15" x14ac:dyDescent="0.35">
      <c r="A97" s="73"/>
      <c r="B97" s="73"/>
      <c r="C97" s="73"/>
      <c r="D97" s="73"/>
      <c r="E97" s="73"/>
      <c r="F97" s="73"/>
      <c r="G97" s="73"/>
      <c r="H97" s="73"/>
      <c r="I97" s="73"/>
      <c r="J97" s="73"/>
      <c r="K97" s="73"/>
      <c r="L97" s="73"/>
      <c r="M97" s="74"/>
      <c r="N97" s="73"/>
      <c r="O97" s="75"/>
    </row>
    <row r="98" spans="1:15" x14ac:dyDescent="0.35">
      <c r="A98" s="73"/>
      <c r="B98" s="73"/>
      <c r="C98" s="73"/>
      <c r="D98" s="73"/>
      <c r="E98" s="73"/>
      <c r="F98" s="73"/>
      <c r="G98" s="73"/>
      <c r="H98" s="73"/>
      <c r="I98" s="73"/>
      <c r="J98" s="73"/>
      <c r="K98" s="73"/>
      <c r="L98" s="73"/>
      <c r="M98" s="74"/>
      <c r="N98" s="73"/>
      <c r="O98" s="75"/>
    </row>
    <row r="99" spans="1:15" x14ac:dyDescent="0.35">
      <c r="A99" s="73"/>
      <c r="B99" s="73"/>
      <c r="C99" s="73"/>
      <c r="D99" s="73"/>
      <c r="E99" s="73"/>
      <c r="F99" s="73"/>
      <c r="G99" s="73"/>
      <c r="H99" s="73"/>
      <c r="I99" s="73"/>
      <c r="J99" s="73"/>
      <c r="K99" s="73"/>
      <c r="L99" s="73"/>
      <c r="M99" s="74"/>
      <c r="N99" s="73"/>
      <c r="O99" s="75"/>
    </row>
    <row r="100" spans="1:15" x14ac:dyDescent="0.35">
      <c r="A100" s="73"/>
      <c r="B100" s="73"/>
      <c r="C100" s="73"/>
      <c r="D100" s="73"/>
      <c r="E100" s="73"/>
      <c r="F100" s="73"/>
      <c r="G100" s="73"/>
      <c r="H100" s="73"/>
      <c r="I100" s="73"/>
      <c r="J100" s="73"/>
      <c r="K100" s="73"/>
      <c r="L100" s="73"/>
      <c r="M100" s="74"/>
      <c r="N100" s="73"/>
      <c r="O100" s="75"/>
    </row>
    <row r="101" spans="1:15" x14ac:dyDescent="0.35">
      <c r="A101" s="73"/>
      <c r="B101" s="73"/>
      <c r="C101" s="73"/>
      <c r="D101" s="73"/>
      <c r="E101" s="73"/>
      <c r="F101" s="73"/>
      <c r="G101" s="73"/>
      <c r="H101" s="73"/>
      <c r="I101" s="73"/>
      <c r="J101" s="73"/>
      <c r="K101" s="73"/>
      <c r="L101" s="73"/>
      <c r="M101" s="74"/>
      <c r="N101" s="73"/>
      <c r="O101" s="75"/>
    </row>
    <row r="102" spans="1:15" x14ac:dyDescent="0.35">
      <c r="A102" s="73"/>
      <c r="B102" s="73"/>
      <c r="C102" s="73"/>
      <c r="D102" s="73"/>
      <c r="E102" s="73"/>
      <c r="F102" s="73"/>
      <c r="G102" s="73"/>
      <c r="H102" s="73"/>
      <c r="I102" s="73"/>
      <c r="J102" s="73"/>
      <c r="K102" s="73"/>
      <c r="L102" s="73"/>
      <c r="M102" s="74"/>
      <c r="N102" s="73"/>
      <c r="O102" s="75"/>
    </row>
    <row r="103" spans="1:15" x14ac:dyDescent="0.35">
      <c r="A103" s="73"/>
      <c r="B103" s="73"/>
      <c r="C103" s="73"/>
      <c r="D103" s="73"/>
      <c r="E103" s="73"/>
      <c r="F103" s="73"/>
      <c r="G103" s="73"/>
      <c r="H103" s="73"/>
      <c r="I103" s="73"/>
      <c r="J103" s="73"/>
      <c r="K103" s="73"/>
      <c r="L103" s="73"/>
      <c r="M103" s="74"/>
      <c r="N103" s="73"/>
      <c r="O103" s="75"/>
    </row>
    <row r="104" spans="1:15" x14ac:dyDescent="0.35">
      <c r="A104" s="73"/>
      <c r="B104" s="73"/>
      <c r="C104" s="73"/>
      <c r="D104" s="73"/>
      <c r="E104" s="73"/>
      <c r="F104" s="73"/>
      <c r="G104" s="73"/>
      <c r="H104" s="73"/>
      <c r="I104" s="73"/>
      <c r="J104" s="73"/>
      <c r="K104" s="73"/>
      <c r="L104" s="73"/>
      <c r="M104" s="74"/>
      <c r="N104" s="73"/>
      <c r="O104" s="75"/>
    </row>
    <row r="105" spans="1:15" x14ac:dyDescent="0.35">
      <c r="A105" s="73"/>
      <c r="B105" s="73"/>
      <c r="C105" s="73"/>
      <c r="D105" s="73"/>
      <c r="E105" s="73"/>
      <c r="F105" s="73"/>
      <c r="G105" s="73"/>
      <c r="H105" s="73"/>
      <c r="I105" s="73"/>
      <c r="J105" s="73"/>
      <c r="K105" s="73"/>
      <c r="L105" s="73"/>
      <c r="M105" s="74"/>
      <c r="N105" s="73"/>
      <c r="O105" s="75"/>
    </row>
    <row r="106" spans="1:15" x14ac:dyDescent="0.35">
      <c r="A106" s="73"/>
      <c r="B106" s="73"/>
      <c r="C106" s="73"/>
      <c r="D106" s="73"/>
      <c r="E106" s="73"/>
      <c r="F106" s="73"/>
      <c r="G106" s="73"/>
      <c r="H106" s="73"/>
      <c r="I106" s="73"/>
      <c r="J106" s="73"/>
      <c r="K106" s="73"/>
      <c r="L106" s="73"/>
      <c r="M106" s="74"/>
      <c r="N106" s="73"/>
      <c r="O106" s="75"/>
    </row>
    <row r="107" spans="1:15" x14ac:dyDescent="0.35">
      <c r="A107" s="73"/>
      <c r="B107" s="73"/>
      <c r="C107" s="73"/>
      <c r="D107" s="73"/>
      <c r="E107" s="73"/>
      <c r="F107" s="73"/>
      <c r="G107" s="73"/>
      <c r="H107" s="73"/>
      <c r="I107" s="73"/>
      <c r="J107" s="73"/>
      <c r="K107" s="73"/>
      <c r="L107" s="73"/>
      <c r="M107" s="74"/>
      <c r="N107" s="73"/>
      <c r="O107" s="75"/>
    </row>
    <row r="108" spans="1:15" x14ac:dyDescent="0.35">
      <c r="A108" s="73"/>
      <c r="B108" s="73"/>
      <c r="C108" s="73"/>
      <c r="D108" s="73"/>
      <c r="E108" s="73"/>
      <c r="F108" s="73"/>
      <c r="G108" s="73"/>
      <c r="H108" s="73"/>
      <c r="I108" s="73"/>
      <c r="J108" s="73"/>
      <c r="K108" s="73"/>
      <c r="L108" s="73"/>
      <c r="M108" s="74"/>
      <c r="N108" s="73"/>
      <c r="O108" s="75"/>
    </row>
    <row r="109" spans="1:15" x14ac:dyDescent="0.35">
      <c r="A109" s="73"/>
      <c r="B109" s="73"/>
      <c r="C109" s="73"/>
      <c r="D109" s="73"/>
      <c r="E109" s="73"/>
      <c r="F109" s="73"/>
      <c r="G109" s="73"/>
      <c r="H109" s="73"/>
      <c r="I109" s="73"/>
      <c r="J109" s="73"/>
      <c r="K109" s="73"/>
      <c r="L109" s="73"/>
      <c r="M109" s="74"/>
      <c r="N109" s="73"/>
      <c r="O109" s="75"/>
    </row>
    <row r="110" spans="1:15" x14ac:dyDescent="0.35">
      <c r="A110" s="73"/>
      <c r="B110" s="73"/>
      <c r="C110" s="73"/>
      <c r="D110" s="73"/>
      <c r="E110" s="73"/>
      <c r="F110" s="73"/>
      <c r="G110" s="73"/>
      <c r="H110" s="73"/>
      <c r="I110" s="73"/>
      <c r="J110" s="73"/>
      <c r="K110" s="73"/>
      <c r="L110" s="73"/>
      <c r="M110" s="74"/>
      <c r="N110" s="73"/>
      <c r="O110" s="75"/>
    </row>
    <row r="111" spans="1:15" x14ac:dyDescent="0.35">
      <c r="A111" s="73"/>
      <c r="B111" s="73"/>
      <c r="C111" s="73"/>
      <c r="D111" s="73"/>
      <c r="E111" s="73"/>
      <c r="F111" s="73"/>
      <c r="G111" s="73"/>
      <c r="H111" s="73"/>
      <c r="I111" s="73"/>
      <c r="J111" s="73"/>
      <c r="K111" s="73"/>
      <c r="L111" s="73"/>
      <c r="M111" s="74"/>
      <c r="N111" s="73"/>
      <c r="O111" s="75"/>
    </row>
    <row r="112" spans="1:15" x14ac:dyDescent="0.35">
      <c r="A112" s="73"/>
      <c r="B112" s="73"/>
      <c r="C112" s="73"/>
      <c r="D112" s="73"/>
      <c r="E112" s="73"/>
      <c r="F112" s="73"/>
      <c r="G112" s="73"/>
      <c r="H112" s="73"/>
      <c r="I112" s="73"/>
      <c r="J112" s="73"/>
      <c r="K112" s="73"/>
      <c r="L112" s="73"/>
      <c r="M112" s="74"/>
      <c r="N112" s="73"/>
      <c r="O112" s="75"/>
    </row>
    <row r="113" spans="1:15" x14ac:dyDescent="0.35">
      <c r="A113" s="73"/>
      <c r="B113" s="73"/>
      <c r="C113" s="73"/>
      <c r="D113" s="73"/>
      <c r="E113" s="73"/>
      <c r="F113" s="73"/>
      <c r="G113" s="73"/>
      <c r="H113" s="73"/>
      <c r="I113" s="73"/>
      <c r="J113" s="73"/>
      <c r="K113" s="73"/>
      <c r="L113" s="73"/>
      <c r="M113" s="74"/>
      <c r="N113" s="73"/>
      <c r="O113" s="75"/>
    </row>
    <row r="114" spans="1:15" x14ac:dyDescent="0.35">
      <c r="A114" s="73"/>
      <c r="B114" s="73"/>
      <c r="C114" s="73"/>
      <c r="D114" s="73"/>
      <c r="E114" s="73"/>
      <c r="F114" s="73"/>
      <c r="G114" s="73"/>
      <c r="H114" s="73"/>
      <c r="I114" s="73"/>
      <c r="J114" s="73"/>
      <c r="K114" s="73"/>
      <c r="L114" s="73"/>
      <c r="M114" s="74"/>
      <c r="N114" s="73"/>
      <c r="O114" s="75"/>
    </row>
    <row r="115" spans="1:15" x14ac:dyDescent="0.35">
      <c r="A115" s="73"/>
      <c r="B115" s="73"/>
      <c r="C115" s="73"/>
      <c r="D115" s="73"/>
      <c r="E115" s="73"/>
      <c r="F115" s="73"/>
      <c r="G115" s="73"/>
      <c r="H115" s="73"/>
      <c r="I115" s="73"/>
      <c r="J115" s="73"/>
      <c r="K115" s="73"/>
      <c r="L115" s="73"/>
      <c r="M115" s="74"/>
      <c r="N115" s="73"/>
      <c r="O115" s="75"/>
    </row>
    <row r="116" spans="1:15" x14ac:dyDescent="0.35">
      <c r="A116" s="73"/>
      <c r="B116" s="73"/>
      <c r="C116" s="73"/>
      <c r="D116" s="73"/>
      <c r="E116" s="73"/>
      <c r="F116" s="73"/>
      <c r="G116" s="73"/>
      <c r="H116" s="73"/>
      <c r="I116" s="73"/>
      <c r="J116" s="73"/>
      <c r="K116" s="73"/>
      <c r="L116" s="73"/>
      <c r="M116" s="74"/>
      <c r="N116" s="73"/>
      <c r="O116" s="75"/>
    </row>
    <row r="117" spans="1:15" x14ac:dyDescent="0.35">
      <c r="A117" s="73"/>
      <c r="B117" s="73"/>
      <c r="C117" s="73"/>
      <c r="D117" s="73"/>
      <c r="E117" s="73"/>
      <c r="F117" s="73"/>
      <c r="G117" s="73"/>
      <c r="H117" s="73"/>
      <c r="I117" s="73"/>
      <c r="J117" s="73"/>
      <c r="K117" s="73"/>
      <c r="L117" s="73"/>
      <c r="M117" s="74"/>
      <c r="N117" s="73"/>
      <c r="O117" s="75"/>
    </row>
    <row r="118" spans="1:15" x14ac:dyDescent="0.35">
      <c r="A118" s="73"/>
      <c r="B118" s="73"/>
      <c r="C118" s="73"/>
      <c r="D118" s="73"/>
      <c r="E118" s="73"/>
      <c r="F118" s="73"/>
      <c r="G118" s="73"/>
      <c r="H118" s="73"/>
      <c r="I118" s="73"/>
      <c r="J118" s="73"/>
      <c r="K118" s="73"/>
      <c r="L118" s="73"/>
      <c r="M118" s="74"/>
      <c r="N118" s="73"/>
      <c r="O118" s="75"/>
    </row>
    <row r="119" spans="1:15" x14ac:dyDescent="0.35">
      <c r="A119" s="73"/>
      <c r="B119" s="73"/>
      <c r="C119" s="73"/>
      <c r="D119" s="73"/>
      <c r="E119" s="73"/>
      <c r="F119" s="73"/>
      <c r="G119" s="73"/>
      <c r="H119" s="73"/>
      <c r="I119" s="73"/>
      <c r="J119" s="73"/>
      <c r="K119" s="73"/>
      <c r="L119" s="73"/>
      <c r="M119" s="74"/>
      <c r="N119" s="73"/>
      <c r="O119" s="75"/>
    </row>
    <row r="120" spans="1:15" x14ac:dyDescent="0.35">
      <c r="A120" s="73"/>
      <c r="B120" s="73"/>
      <c r="C120" s="73"/>
      <c r="D120" s="73"/>
      <c r="E120" s="73"/>
      <c r="F120" s="73"/>
      <c r="G120" s="73"/>
      <c r="H120" s="73"/>
      <c r="I120" s="73"/>
      <c r="J120" s="73"/>
      <c r="K120" s="73"/>
      <c r="L120" s="73"/>
      <c r="M120" s="74"/>
      <c r="N120" s="73"/>
      <c r="O120" s="75"/>
    </row>
    <row r="121" spans="1:15" x14ac:dyDescent="0.35">
      <c r="A121" s="73"/>
      <c r="B121" s="73"/>
      <c r="C121" s="73"/>
      <c r="D121" s="73"/>
      <c r="E121" s="73"/>
      <c r="F121" s="73"/>
      <c r="G121" s="73"/>
      <c r="H121" s="73"/>
      <c r="I121" s="73"/>
      <c r="J121" s="73"/>
      <c r="K121" s="73"/>
      <c r="L121" s="73"/>
      <c r="M121" s="74"/>
      <c r="N121" s="73"/>
      <c r="O121" s="75"/>
    </row>
    <row r="122" spans="1:15" x14ac:dyDescent="0.35">
      <c r="A122" s="73"/>
      <c r="B122" s="73"/>
      <c r="C122" s="73"/>
      <c r="D122" s="73"/>
      <c r="E122" s="73"/>
      <c r="F122" s="73"/>
      <c r="G122" s="73"/>
      <c r="H122" s="73"/>
      <c r="I122" s="73"/>
      <c r="J122" s="73"/>
      <c r="K122" s="73"/>
      <c r="L122" s="73"/>
      <c r="M122" s="74"/>
      <c r="N122" s="73"/>
      <c r="O122" s="75"/>
    </row>
    <row r="123" spans="1:15" x14ac:dyDescent="0.35">
      <c r="A123" s="73"/>
      <c r="B123" s="73"/>
      <c r="C123" s="73"/>
      <c r="D123" s="73"/>
      <c r="E123" s="73"/>
      <c r="F123" s="73"/>
      <c r="G123" s="73"/>
      <c r="H123" s="73"/>
      <c r="I123" s="73"/>
      <c r="J123" s="73"/>
      <c r="K123" s="73"/>
      <c r="L123" s="73"/>
      <c r="M123" s="74"/>
      <c r="N123" s="73"/>
      <c r="O123" s="75"/>
    </row>
    <row r="124" spans="1:15" x14ac:dyDescent="0.35">
      <c r="A124" s="73"/>
      <c r="B124" s="73"/>
      <c r="C124" s="73"/>
      <c r="D124" s="73"/>
      <c r="E124" s="73"/>
      <c r="F124" s="73"/>
      <c r="G124" s="73"/>
      <c r="H124" s="73"/>
      <c r="I124" s="73"/>
      <c r="J124" s="73"/>
      <c r="K124" s="73"/>
      <c r="L124" s="73"/>
      <c r="M124" s="74"/>
      <c r="N124" s="73"/>
      <c r="O124" s="75"/>
    </row>
    <row r="125" spans="1:15" x14ac:dyDescent="0.35">
      <c r="A125" s="73"/>
      <c r="B125" s="73"/>
      <c r="C125" s="73"/>
      <c r="D125" s="73"/>
      <c r="E125" s="73"/>
      <c r="F125" s="73"/>
      <c r="G125" s="73"/>
      <c r="H125" s="73"/>
      <c r="I125" s="73"/>
      <c r="J125" s="73"/>
      <c r="K125" s="73"/>
      <c r="L125" s="73"/>
      <c r="M125" s="74"/>
      <c r="N125" s="73"/>
      <c r="O125" s="75"/>
    </row>
    <row r="126" spans="1:15" x14ac:dyDescent="0.35">
      <c r="A126" s="73"/>
      <c r="B126" s="73"/>
      <c r="C126" s="73"/>
      <c r="D126" s="73"/>
      <c r="E126" s="73"/>
      <c r="F126" s="73"/>
      <c r="G126" s="73"/>
      <c r="H126" s="73"/>
      <c r="I126" s="73"/>
      <c r="J126" s="73"/>
      <c r="K126" s="73"/>
      <c r="L126" s="73"/>
      <c r="M126" s="74"/>
      <c r="N126" s="73"/>
      <c r="O126" s="75"/>
    </row>
    <row r="127" spans="1:15" x14ac:dyDescent="0.35">
      <c r="A127" s="73"/>
      <c r="B127" s="73"/>
      <c r="C127" s="73"/>
      <c r="D127" s="73"/>
      <c r="E127" s="73"/>
      <c r="F127" s="73"/>
      <c r="G127" s="73"/>
      <c r="H127" s="73"/>
      <c r="I127" s="73"/>
      <c r="J127" s="73"/>
      <c r="K127" s="73"/>
      <c r="L127" s="73"/>
      <c r="M127" s="74"/>
      <c r="N127" s="73"/>
      <c r="O127" s="75"/>
    </row>
    <row r="128" spans="1:15" x14ac:dyDescent="0.35">
      <c r="A128" s="73"/>
      <c r="B128" s="73"/>
      <c r="C128" s="73"/>
      <c r="D128" s="73"/>
      <c r="E128" s="73"/>
      <c r="F128" s="73"/>
      <c r="G128" s="73"/>
      <c r="H128" s="73"/>
      <c r="I128" s="73"/>
      <c r="J128" s="73"/>
      <c r="K128" s="73"/>
      <c r="L128" s="73"/>
      <c r="M128" s="74"/>
      <c r="N128" s="73"/>
      <c r="O128" s="75"/>
    </row>
    <row r="129" spans="1:15" x14ac:dyDescent="0.35">
      <c r="A129" s="73"/>
      <c r="B129" s="73"/>
      <c r="C129" s="73"/>
      <c r="D129" s="73"/>
      <c r="E129" s="73"/>
      <c r="F129" s="73"/>
      <c r="G129" s="73"/>
      <c r="H129" s="73"/>
      <c r="I129" s="73"/>
      <c r="J129" s="73"/>
      <c r="K129" s="73"/>
      <c r="L129" s="73"/>
      <c r="M129" s="74"/>
      <c r="N129" s="73"/>
      <c r="O129" s="75"/>
    </row>
    <row r="130" spans="1:15" x14ac:dyDescent="0.35">
      <c r="A130" s="73"/>
      <c r="B130" s="73"/>
      <c r="C130" s="73"/>
      <c r="D130" s="73"/>
      <c r="E130" s="73"/>
      <c r="F130" s="73"/>
      <c r="G130" s="73"/>
      <c r="H130" s="73"/>
      <c r="I130" s="73"/>
      <c r="J130" s="73"/>
      <c r="K130" s="73"/>
      <c r="L130" s="73"/>
      <c r="M130" s="74"/>
      <c r="N130" s="73"/>
      <c r="O130" s="75"/>
    </row>
    <row r="131" spans="1:15" x14ac:dyDescent="0.35">
      <c r="A131" s="73"/>
      <c r="B131" s="73"/>
      <c r="C131" s="73"/>
      <c r="D131" s="73"/>
      <c r="E131" s="73"/>
      <c r="F131" s="73"/>
      <c r="G131" s="73"/>
      <c r="H131" s="73"/>
      <c r="I131" s="73"/>
      <c r="J131" s="73"/>
      <c r="K131" s="73"/>
      <c r="L131" s="73"/>
      <c r="M131" s="74"/>
      <c r="N131" s="73"/>
      <c r="O131" s="75"/>
    </row>
    <row r="132" spans="1:15" x14ac:dyDescent="0.35">
      <c r="A132" s="73"/>
      <c r="B132" s="73"/>
      <c r="C132" s="73"/>
      <c r="D132" s="73"/>
      <c r="E132" s="73"/>
      <c r="F132" s="73"/>
      <c r="G132" s="73"/>
      <c r="H132" s="73"/>
      <c r="I132" s="73"/>
      <c r="J132" s="73"/>
      <c r="K132" s="73"/>
      <c r="L132" s="73"/>
      <c r="M132" s="74"/>
      <c r="N132" s="73"/>
      <c r="O132" s="75"/>
    </row>
    <row r="133" spans="1:15" x14ac:dyDescent="0.35">
      <c r="A133" s="73"/>
      <c r="B133" s="73"/>
      <c r="C133" s="73"/>
      <c r="D133" s="73"/>
      <c r="E133" s="73"/>
      <c r="F133" s="73"/>
      <c r="G133" s="73"/>
      <c r="H133" s="73"/>
      <c r="I133" s="73"/>
      <c r="J133" s="73"/>
      <c r="K133" s="73"/>
      <c r="L133" s="73"/>
      <c r="M133" s="74"/>
      <c r="N133" s="73"/>
      <c r="O133" s="75"/>
    </row>
    <row r="134" spans="1:15" x14ac:dyDescent="0.35">
      <c r="A134" s="73"/>
      <c r="B134" s="73"/>
      <c r="C134" s="73"/>
      <c r="D134" s="73"/>
      <c r="E134" s="73"/>
      <c r="F134" s="73"/>
      <c r="G134" s="73"/>
      <c r="H134" s="73"/>
      <c r="I134" s="73"/>
      <c r="J134" s="73"/>
      <c r="K134" s="73"/>
      <c r="L134" s="73"/>
      <c r="M134" s="74"/>
      <c r="N134" s="73"/>
      <c r="O134" s="75"/>
    </row>
    <row r="135" spans="1:15" x14ac:dyDescent="0.35">
      <c r="A135" s="73"/>
      <c r="B135" s="73"/>
      <c r="C135" s="73"/>
      <c r="D135" s="73"/>
      <c r="E135" s="73"/>
      <c r="F135" s="73"/>
      <c r="G135" s="73"/>
      <c r="H135" s="73"/>
      <c r="I135" s="73"/>
      <c r="J135" s="73"/>
      <c r="K135" s="73"/>
      <c r="L135" s="73"/>
      <c r="M135" s="74"/>
      <c r="N135" s="73"/>
      <c r="O135" s="75"/>
    </row>
    <row r="136" spans="1:15" x14ac:dyDescent="0.35">
      <c r="A136" s="73"/>
      <c r="B136" s="73"/>
      <c r="C136" s="73"/>
      <c r="D136" s="73"/>
      <c r="E136" s="73"/>
      <c r="F136" s="73"/>
      <c r="G136" s="73"/>
      <c r="H136" s="73"/>
      <c r="I136" s="73"/>
      <c r="J136" s="73"/>
      <c r="K136" s="73"/>
      <c r="L136" s="73"/>
      <c r="M136" s="74"/>
      <c r="N136" s="73"/>
      <c r="O136" s="75"/>
    </row>
    <row r="137" spans="1:15" x14ac:dyDescent="0.35">
      <c r="A137" s="73"/>
      <c r="B137" s="73"/>
      <c r="C137" s="73"/>
      <c r="D137" s="73"/>
      <c r="E137" s="73"/>
      <c r="F137" s="73"/>
      <c r="G137" s="73"/>
      <c r="H137" s="73"/>
      <c r="I137" s="73"/>
      <c r="J137" s="73"/>
      <c r="K137" s="73"/>
      <c r="L137" s="73"/>
      <c r="M137" s="74"/>
      <c r="N137" s="73"/>
      <c r="O137" s="75"/>
    </row>
    <row r="138" spans="1:15" x14ac:dyDescent="0.35">
      <c r="A138" s="73"/>
      <c r="B138" s="73"/>
      <c r="C138" s="73"/>
      <c r="D138" s="73"/>
      <c r="E138" s="73"/>
      <c r="F138" s="73"/>
      <c r="G138" s="73"/>
      <c r="H138" s="73"/>
      <c r="I138" s="73"/>
      <c r="J138" s="73"/>
      <c r="K138" s="73"/>
      <c r="L138" s="73"/>
      <c r="M138" s="74"/>
      <c r="N138" s="73"/>
      <c r="O138" s="75"/>
    </row>
    <row r="139" spans="1:15" x14ac:dyDescent="0.35">
      <c r="A139" s="73"/>
      <c r="B139" s="73"/>
      <c r="C139" s="73"/>
      <c r="D139" s="73"/>
      <c r="E139" s="73"/>
      <c r="F139" s="73"/>
      <c r="G139" s="73"/>
      <c r="H139" s="73"/>
      <c r="I139" s="73"/>
      <c r="J139" s="73"/>
      <c r="K139" s="73"/>
      <c r="L139" s="73"/>
      <c r="M139" s="74"/>
      <c r="N139" s="73"/>
      <c r="O139" s="75"/>
    </row>
    <row r="140" spans="1:15" x14ac:dyDescent="0.35">
      <c r="A140" s="73"/>
      <c r="B140" s="73"/>
      <c r="C140" s="73"/>
      <c r="D140" s="73"/>
      <c r="E140" s="73"/>
      <c r="F140" s="73"/>
      <c r="G140" s="73"/>
      <c r="H140" s="73"/>
      <c r="I140" s="73"/>
      <c r="J140" s="73"/>
      <c r="K140" s="73"/>
      <c r="L140" s="73"/>
      <c r="M140" s="74"/>
      <c r="N140" s="73"/>
      <c r="O140" s="75"/>
    </row>
    <row r="141" spans="1:15" x14ac:dyDescent="0.35">
      <c r="A141" s="73"/>
      <c r="B141" s="73"/>
      <c r="C141" s="73"/>
      <c r="D141" s="73"/>
      <c r="E141" s="73"/>
      <c r="F141" s="73"/>
      <c r="G141" s="73"/>
      <c r="H141" s="73"/>
      <c r="I141" s="73"/>
      <c r="J141" s="73"/>
      <c r="K141" s="73"/>
      <c r="L141" s="73"/>
      <c r="M141" s="74"/>
      <c r="N141" s="73"/>
      <c r="O141" s="75"/>
    </row>
    <row r="142" spans="1:15" x14ac:dyDescent="0.35">
      <c r="A142" s="73"/>
      <c r="B142" s="73"/>
      <c r="C142" s="73"/>
      <c r="D142" s="73"/>
      <c r="E142" s="73"/>
      <c r="F142" s="73"/>
      <c r="G142" s="73"/>
      <c r="H142" s="73"/>
      <c r="I142" s="73"/>
      <c r="J142" s="73"/>
      <c r="K142" s="73"/>
      <c r="L142" s="73"/>
      <c r="M142" s="74"/>
      <c r="N142" s="73"/>
      <c r="O142" s="75"/>
    </row>
    <row r="143" spans="1:15" x14ac:dyDescent="0.35">
      <c r="A143" s="73"/>
      <c r="B143" s="73"/>
      <c r="C143" s="73"/>
      <c r="D143" s="73"/>
      <c r="E143" s="73"/>
      <c r="F143" s="73"/>
      <c r="G143" s="73"/>
      <c r="H143" s="73"/>
      <c r="I143" s="73"/>
      <c r="J143" s="73"/>
      <c r="K143" s="73"/>
      <c r="L143" s="73"/>
      <c r="M143" s="74"/>
      <c r="N143" s="73"/>
      <c r="O143" s="75"/>
    </row>
    <row r="144" spans="1:15" x14ac:dyDescent="0.35">
      <c r="A144" s="73"/>
      <c r="B144" s="73"/>
      <c r="C144" s="73"/>
      <c r="D144" s="73"/>
      <c r="E144" s="73"/>
      <c r="F144" s="73"/>
      <c r="G144" s="73"/>
      <c r="H144" s="73"/>
      <c r="I144" s="73"/>
      <c r="J144" s="73"/>
      <c r="K144" s="73"/>
      <c r="L144" s="73"/>
      <c r="M144" s="74"/>
      <c r="N144" s="73"/>
      <c r="O144" s="75"/>
    </row>
    <row r="145" spans="1:15" x14ac:dyDescent="0.35">
      <c r="A145" s="73"/>
      <c r="B145" s="73"/>
      <c r="C145" s="73"/>
      <c r="D145" s="73"/>
      <c r="E145" s="73"/>
      <c r="F145" s="73"/>
      <c r="G145" s="73"/>
      <c r="H145" s="73"/>
      <c r="I145" s="73"/>
      <c r="J145" s="73"/>
      <c r="K145" s="73"/>
      <c r="L145" s="73"/>
      <c r="M145" s="74"/>
      <c r="N145" s="73"/>
      <c r="O145" s="75"/>
    </row>
    <row r="146" spans="1:15" x14ac:dyDescent="0.35">
      <c r="A146" s="73"/>
      <c r="B146" s="73"/>
      <c r="C146" s="73"/>
      <c r="D146" s="73"/>
      <c r="E146" s="73"/>
      <c r="F146" s="73"/>
      <c r="G146" s="73"/>
      <c r="H146" s="73"/>
      <c r="I146" s="73"/>
      <c r="J146" s="73"/>
      <c r="K146" s="73"/>
      <c r="L146" s="73"/>
      <c r="M146" s="74"/>
      <c r="N146" s="73"/>
      <c r="O146" s="75"/>
    </row>
    <row r="147" spans="1:15" x14ac:dyDescent="0.35">
      <c r="A147" s="73"/>
      <c r="B147" s="73"/>
      <c r="C147" s="73"/>
      <c r="D147" s="73"/>
      <c r="E147" s="73"/>
      <c r="F147" s="73"/>
      <c r="G147" s="73"/>
      <c r="H147" s="73"/>
      <c r="I147" s="73"/>
      <c r="J147" s="73"/>
      <c r="K147" s="73"/>
      <c r="L147" s="73"/>
      <c r="M147" s="74"/>
      <c r="N147" s="73"/>
      <c r="O147" s="75"/>
    </row>
    <row r="148" spans="1:15" x14ac:dyDescent="0.35">
      <c r="A148" s="73"/>
      <c r="B148" s="73"/>
      <c r="C148" s="73"/>
      <c r="D148" s="73"/>
      <c r="E148" s="73"/>
      <c r="F148" s="73"/>
      <c r="G148" s="73"/>
      <c r="H148" s="73"/>
      <c r="I148" s="73"/>
      <c r="J148" s="73"/>
      <c r="K148" s="73"/>
      <c r="L148" s="73"/>
      <c r="M148" s="74"/>
      <c r="N148" s="73"/>
      <c r="O148" s="75"/>
    </row>
    <row r="149" spans="1:15" x14ac:dyDescent="0.35">
      <c r="A149" s="73"/>
      <c r="B149" s="73"/>
      <c r="C149" s="73"/>
      <c r="D149" s="73"/>
      <c r="E149" s="73"/>
      <c r="F149" s="73"/>
      <c r="G149" s="73"/>
      <c r="H149" s="73"/>
      <c r="I149" s="73"/>
      <c r="J149" s="73"/>
      <c r="K149" s="73"/>
      <c r="L149" s="73"/>
      <c r="M149" s="74"/>
      <c r="N149" s="73"/>
      <c r="O149" s="75"/>
    </row>
    <row r="150" spans="1:15" x14ac:dyDescent="0.35">
      <c r="A150" s="73"/>
      <c r="B150" s="73"/>
      <c r="C150" s="73"/>
      <c r="D150" s="73"/>
      <c r="E150" s="73"/>
      <c r="F150" s="73"/>
      <c r="G150" s="73"/>
      <c r="H150" s="73"/>
      <c r="I150" s="73"/>
      <c r="J150" s="73"/>
      <c r="K150" s="73"/>
      <c r="L150" s="73"/>
      <c r="M150" s="74"/>
      <c r="N150" s="73"/>
      <c r="O150" s="75"/>
    </row>
    <row r="151" spans="1:15" x14ac:dyDescent="0.35">
      <c r="A151" s="73"/>
      <c r="B151" s="73"/>
      <c r="C151" s="73"/>
      <c r="D151" s="73"/>
      <c r="E151" s="73"/>
      <c r="F151" s="73"/>
      <c r="G151" s="73"/>
      <c r="H151" s="73"/>
      <c r="I151" s="73"/>
      <c r="J151" s="73"/>
      <c r="K151" s="73"/>
      <c r="L151" s="73"/>
      <c r="M151" s="74"/>
      <c r="N151" s="73"/>
      <c r="O151" s="75"/>
    </row>
    <row r="152" spans="1:15" x14ac:dyDescent="0.35">
      <c r="A152" s="73"/>
      <c r="B152" s="73"/>
      <c r="C152" s="73"/>
      <c r="D152" s="73"/>
      <c r="E152" s="73"/>
      <c r="F152" s="73"/>
      <c r="G152" s="73"/>
      <c r="H152" s="73"/>
      <c r="I152" s="73"/>
      <c r="J152" s="73"/>
      <c r="K152" s="73"/>
      <c r="L152" s="73"/>
      <c r="M152" s="74"/>
      <c r="N152" s="73"/>
      <c r="O152" s="75"/>
    </row>
    <row r="153" spans="1:15" x14ac:dyDescent="0.35">
      <c r="A153" s="73"/>
      <c r="B153" s="73"/>
      <c r="C153" s="73"/>
      <c r="D153" s="73"/>
      <c r="E153" s="73"/>
      <c r="F153" s="73"/>
      <c r="G153" s="73"/>
      <c r="H153" s="73"/>
      <c r="I153" s="73"/>
      <c r="J153" s="73"/>
      <c r="K153" s="73"/>
      <c r="L153" s="73"/>
      <c r="M153" s="74"/>
      <c r="N153" s="73"/>
      <c r="O153" s="75"/>
    </row>
    <row r="154" spans="1:15" x14ac:dyDescent="0.35">
      <c r="A154" s="73"/>
      <c r="B154" s="73"/>
      <c r="C154" s="73"/>
      <c r="D154" s="73"/>
      <c r="E154" s="73"/>
      <c r="F154" s="73"/>
      <c r="G154" s="73"/>
      <c r="H154" s="73"/>
      <c r="I154" s="73"/>
      <c r="J154" s="73"/>
      <c r="K154" s="73"/>
      <c r="L154" s="73"/>
      <c r="M154" s="74"/>
      <c r="N154" s="73"/>
      <c r="O154" s="75"/>
    </row>
    <row r="155" spans="1:15" x14ac:dyDescent="0.35">
      <c r="A155" s="73"/>
      <c r="B155" s="73"/>
      <c r="C155" s="73"/>
      <c r="D155" s="73"/>
      <c r="E155" s="73"/>
      <c r="F155" s="73"/>
      <c r="G155" s="73"/>
      <c r="H155" s="73"/>
      <c r="I155" s="73"/>
      <c r="J155" s="73"/>
      <c r="K155" s="73"/>
      <c r="L155" s="73"/>
      <c r="M155" s="74"/>
      <c r="N155" s="73"/>
      <c r="O155" s="75"/>
    </row>
    <row r="156" spans="1:15" x14ac:dyDescent="0.35">
      <c r="A156" s="73"/>
      <c r="B156" s="73"/>
      <c r="C156" s="73"/>
      <c r="D156" s="73"/>
      <c r="E156" s="73"/>
      <c r="F156" s="73"/>
      <c r="G156" s="73"/>
      <c r="H156" s="73"/>
      <c r="I156" s="73"/>
      <c r="J156" s="73"/>
      <c r="K156" s="73"/>
      <c r="L156" s="73"/>
      <c r="M156" s="74"/>
      <c r="N156" s="73"/>
      <c r="O156" s="75"/>
    </row>
    <row r="157" spans="1:15" x14ac:dyDescent="0.35">
      <c r="A157" s="73"/>
      <c r="B157" s="73"/>
      <c r="C157" s="73"/>
      <c r="D157" s="73"/>
      <c r="E157" s="73"/>
      <c r="F157" s="73"/>
      <c r="G157" s="73"/>
      <c r="H157" s="73"/>
      <c r="I157" s="73"/>
      <c r="J157" s="73"/>
      <c r="K157" s="73"/>
      <c r="L157" s="73"/>
      <c r="M157" s="74"/>
      <c r="N157" s="73"/>
      <c r="O157" s="75"/>
    </row>
    <row r="158" spans="1:15" x14ac:dyDescent="0.35">
      <c r="A158" s="73"/>
      <c r="B158" s="73"/>
      <c r="C158" s="73"/>
      <c r="D158" s="73"/>
      <c r="E158" s="73"/>
      <c r="F158" s="73"/>
      <c r="G158" s="73"/>
      <c r="H158" s="73"/>
      <c r="I158" s="73"/>
      <c r="J158" s="73"/>
      <c r="K158" s="73"/>
      <c r="L158" s="73"/>
      <c r="M158" s="74"/>
      <c r="N158" s="73"/>
      <c r="O158" s="75"/>
    </row>
    <row r="159" spans="1:15" x14ac:dyDescent="0.35">
      <c r="A159" s="73"/>
      <c r="B159" s="73"/>
      <c r="C159" s="73"/>
      <c r="D159" s="73"/>
      <c r="E159" s="73"/>
      <c r="F159" s="73"/>
      <c r="G159" s="73"/>
      <c r="H159" s="73"/>
      <c r="I159" s="73"/>
      <c r="J159" s="73"/>
      <c r="K159" s="73"/>
      <c r="L159" s="73"/>
      <c r="M159" s="74"/>
      <c r="N159" s="73"/>
      <c r="O159" s="75"/>
    </row>
    <row r="160" spans="1:15" x14ac:dyDescent="0.35">
      <c r="A160" s="73"/>
      <c r="B160" s="73"/>
      <c r="C160" s="73"/>
      <c r="D160" s="73"/>
      <c r="E160" s="73"/>
      <c r="F160" s="73"/>
      <c r="G160" s="73"/>
      <c r="H160" s="73"/>
      <c r="I160" s="73"/>
      <c r="J160" s="73"/>
      <c r="K160" s="73"/>
      <c r="L160" s="73"/>
      <c r="M160" s="74"/>
      <c r="N160" s="73"/>
      <c r="O160" s="75"/>
    </row>
    <row r="161" spans="1:15" x14ac:dyDescent="0.35">
      <c r="A161" s="73"/>
      <c r="B161" s="73"/>
      <c r="C161" s="73"/>
      <c r="D161" s="73"/>
      <c r="E161" s="73"/>
      <c r="F161" s="73"/>
      <c r="G161" s="73"/>
      <c r="H161" s="73"/>
      <c r="I161" s="73"/>
      <c r="J161" s="73"/>
      <c r="K161" s="73"/>
      <c r="L161" s="73"/>
      <c r="M161" s="74"/>
      <c r="N161" s="73"/>
      <c r="O161" s="75"/>
    </row>
    <row r="162" spans="1:15" x14ac:dyDescent="0.35">
      <c r="A162" s="73"/>
      <c r="B162" s="73"/>
      <c r="C162" s="73"/>
      <c r="D162" s="73"/>
      <c r="E162" s="73"/>
      <c r="F162" s="73"/>
      <c r="G162" s="73"/>
      <c r="H162" s="73"/>
      <c r="I162" s="73"/>
      <c r="J162" s="73"/>
      <c r="K162" s="73"/>
      <c r="L162" s="73"/>
      <c r="M162" s="74"/>
      <c r="N162" s="73"/>
      <c r="O162" s="75"/>
    </row>
    <row r="163" spans="1:15" x14ac:dyDescent="0.35">
      <c r="A163" s="73"/>
      <c r="B163" s="73"/>
      <c r="C163" s="73"/>
      <c r="D163" s="73"/>
      <c r="E163" s="73"/>
      <c r="F163" s="73"/>
      <c r="G163" s="73"/>
      <c r="H163" s="73"/>
      <c r="I163" s="73"/>
      <c r="J163" s="73"/>
      <c r="K163" s="73"/>
      <c r="L163" s="73"/>
      <c r="M163" s="74"/>
      <c r="N163" s="73"/>
      <c r="O163" s="75"/>
    </row>
    <row r="164" spans="1:15" x14ac:dyDescent="0.35">
      <c r="A164" s="73"/>
      <c r="B164" s="73"/>
      <c r="C164" s="73"/>
      <c r="D164" s="73"/>
      <c r="E164" s="73"/>
      <c r="F164" s="73"/>
      <c r="G164" s="73"/>
      <c r="H164" s="73"/>
      <c r="I164" s="73"/>
      <c r="J164" s="73"/>
      <c r="K164" s="73"/>
      <c r="L164" s="73"/>
      <c r="M164" s="74"/>
      <c r="N164" s="73"/>
      <c r="O164" s="75"/>
    </row>
    <row r="165" spans="1:15" x14ac:dyDescent="0.35">
      <c r="A165" s="73"/>
      <c r="B165" s="73"/>
      <c r="C165" s="73"/>
      <c r="D165" s="73"/>
      <c r="E165" s="73"/>
      <c r="F165" s="73"/>
      <c r="G165" s="73"/>
      <c r="H165" s="73"/>
      <c r="I165" s="73"/>
      <c r="J165" s="73"/>
      <c r="K165" s="73"/>
      <c r="L165" s="73"/>
      <c r="M165" s="74"/>
      <c r="N165" s="73"/>
      <c r="O165" s="75"/>
    </row>
    <row r="166" spans="1:15" x14ac:dyDescent="0.35">
      <c r="A166" s="73"/>
      <c r="B166" s="73"/>
      <c r="C166" s="73"/>
      <c r="D166" s="73"/>
      <c r="E166" s="73"/>
      <c r="F166" s="73"/>
      <c r="G166" s="73"/>
      <c r="H166" s="73"/>
      <c r="I166" s="73"/>
      <c r="J166" s="73"/>
      <c r="K166" s="73"/>
      <c r="L166" s="73"/>
      <c r="M166" s="74"/>
      <c r="N166" s="73"/>
      <c r="O166" s="75"/>
    </row>
    <row r="167" spans="1:15" x14ac:dyDescent="0.35">
      <c r="A167" s="73"/>
      <c r="B167" s="73"/>
      <c r="C167" s="73"/>
      <c r="D167" s="73"/>
      <c r="E167" s="73"/>
      <c r="F167" s="73"/>
      <c r="G167" s="73"/>
      <c r="H167" s="73"/>
      <c r="I167" s="73"/>
      <c r="J167" s="73"/>
      <c r="K167" s="73"/>
      <c r="L167" s="73"/>
      <c r="M167" s="74"/>
      <c r="N167" s="73"/>
      <c r="O167" s="75"/>
    </row>
    <row r="168" spans="1:15" x14ac:dyDescent="0.35">
      <c r="A168" s="73"/>
      <c r="B168" s="73"/>
      <c r="C168" s="73"/>
      <c r="D168" s="73"/>
      <c r="E168" s="73"/>
      <c r="F168" s="73"/>
      <c r="G168" s="73"/>
      <c r="H168" s="73"/>
      <c r="I168" s="73"/>
      <c r="J168" s="73"/>
      <c r="K168" s="73"/>
      <c r="L168" s="73"/>
      <c r="M168" s="74"/>
      <c r="N168" s="73"/>
      <c r="O168" s="75"/>
    </row>
    <row r="169" spans="1:15" x14ac:dyDescent="0.35">
      <c r="A169" s="73"/>
      <c r="B169" s="73"/>
      <c r="C169" s="73"/>
      <c r="D169" s="73"/>
      <c r="E169" s="73"/>
      <c r="F169" s="73"/>
      <c r="G169" s="73"/>
      <c r="H169" s="73"/>
      <c r="I169" s="73"/>
      <c r="J169" s="73"/>
      <c r="K169" s="73"/>
      <c r="L169" s="73"/>
      <c r="M169" s="74"/>
      <c r="N169" s="73"/>
      <c r="O169" s="75"/>
    </row>
    <row r="170" spans="1:15" x14ac:dyDescent="0.35">
      <c r="A170" s="73"/>
      <c r="B170" s="73"/>
      <c r="C170" s="73"/>
      <c r="D170" s="73"/>
      <c r="E170" s="73"/>
      <c r="F170" s="73"/>
      <c r="G170" s="73"/>
      <c r="H170" s="73"/>
      <c r="I170" s="73"/>
      <c r="J170" s="73"/>
      <c r="K170" s="73"/>
      <c r="L170" s="73"/>
      <c r="M170" s="74"/>
      <c r="N170" s="73"/>
      <c r="O170" s="75"/>
    </row>
    <row r="171" spans="1:15" x14ac:dyDescent="0.35">
      <c r="A171" s="73"/>
      <c r="B171" s="73"/>
      <c r="C171" s="73"/>
      <c r="D171" s="73"/>
      <c r="E171" s="73"/>
      <c r="F171" s="73"/>
      <c r="G171" s="73"/>
      <c r="H171" s="73"/>
      <c r="I171" s="73"/>
      <c r="J171" s="73"/>
      <c r="K171" s="73"/>
      <c r="L171" s="73"/>
      <c r="M171" s="74"/>
      <c r="N171" s="73"/>
      <c r="O171" s="75"/>
    </row>
    <row r="172" spans="1:15" x14ac:dyDescent="0.35">
      <c r="A172" s="73"/>
      <c r="B172" s="73"/>
      <c r="C172" s="73"/>
      <c r="D172" s="73"/>
      <c r="E172" s="73"/>
      <c r="F172" s="73"/>
      <c r="G172" s="73"/>
      <c r="H172" s="73"/>
      <c r="I172" s="73"/>
      <c r="J172" s="73"/>
      <c r="K172" s="73"/>
      <c r="L172" s="73"/>
      <c r="M172" s="74"/>
      <c r="N172" s="73"/>
      <c r="O172" s="75"/>
    </row>
    <row r="173" spans="1:15" x14ac:dyDescent="0.35">
      <c r="A173" s="73"/>
      <c r="B173" s="73"/>
      <c r="C173" s="73"/>
      <c r="D173" s="73"/>
      <c r="E173" s="73"/>
      <c r="F173" s="73"/>
      <c r="G173" s="73"/>
      <c r="H173" s="73"/>
      <c r="I173" s="73"/>
      <c r="J173" s="73"/>
      <c r="K173" s="73"/>
      <c r="L173" s="73"/>
      <c r="M173" s="74"/>
      <c r="N173" s="73"/>
      <c r="O173" s="75"/>
    </row>
    <row r="174" spans="1:15" x14ac:dyDescent="0.35">
      <c r="A174" s="73"/>
      <c r="B174" s="73"/>
      <c r="C174" s="73"/>
      <c r="D174" s="73"/>
      <c r="E174" s="73"/>
      <c r="F174" s="73"/>
      <c r="G174" s="73"/>
      <c r="H174" s="73"/>
      <c r="I174" s="73"/>
      <c r="J174" s="73"/>
      <c r="K174" s="73"/>
      <c r="L174" s="73"/>
      <c r="M174" s="74"/>
      <c r="N174" s="73"/>
      <c r="O174" s="75"/>
    </row>
    <row r="175" spans="1:15" x14ac:dyDescent="0.35">
      <c r="A175" s="73"/>
      <c r="B175" s="73"/>
      <c r="C175" s="73"/>
      <c r="D175" s="73"/>
      <c r="E175" s="73"/>
      <c r="F175" s="73"/>
      <c r="G175" s="73"/>
      <c r="H175" s="73"/>
      <c r="I175" s="73"/>
      <c r="J175" s="73"/>
      <c r="K175" s="73"/>
      <c r="L175" s="73"/>
      <c r="M175" s="74"/>
      <c r="N175" s="73"/>
      <c r="O175" s="75"/>
    </row>
    <row r="176" spans="1:15" x14ac:dyDescent="0.35">
      <c r="A176" s="73"/>
      <c r="B176" s="73"/>
      <c r="C176" s="73"/>
      <c r="D176" s="73"/>
      <c r="E176" s="73"/>
      <c r="F176" s="73"/>
      <c r="G176" s="73"/>
      <c r="H176" s="73"/>
      <c r="I176" s="73"/>
      <c r="J176" s="73"/>
      <c r="K176" s="73"/>
      <c r="L176" s="73"/>
      <c r="M176" s="74"/>
      <c r="N176" s="73"/>
      <c r="O176" s="75"/>
    </row>
    <row r="177" spans="1:15" x14ac:dyDescent="0.35">
      <c r="A177" s="73"/>
      <c r="B177" s="73"/>
      <c r="C177" s="73"/>
      <c r="D177" s="73"/>
      <c r="E177" s="73"/>
      <c r="F177" s="73"/>
      <c r="G177" s="73"/>
      <c r="H177" s="73"/>
      <c r="I177" s="73"/>
      <c r="J177" s="73"/>
      <c r="K177" s="73"/>
      <c r="L177" s="73"/>
      <c r="M177" s="74"/>
      <c r="N177" s="73"/>
      <c r="O177" s="75"/>
    </row>
    <row r="178" spans="1:15" x14ac:dyDescent="0.35">
      <c r="A178" s="73"/>
      <c r="B178" s="73"/>
      <c r="C178" s="73"/>
      <c r="D178" s="73"/>
      <c r="E178" s="73"/>
      <c r="F178" s="73"/>
      <c r="G178" s="73"/>
      <c r="H178" s="73"/>
      <c r="I178" s="73"/>
      <c r="J178" s="73"/>
      <c r="K178" s="73"/>
      <c r="L178" s="73"/>
      <c r="M178" s="74"/>
      <c r="N178" s="73"/>
      <c r="O178" s="75"/>
    </row>
    <row r="179" spans="1:15" x14ac:dyDescent="0.35">
      <c r="A179" s="73"/>
      <c r="B179" s="73"/>
      <c r="C179" s="73"/>
      <c r="D179" s="73"/>
      <c r="E179" s="73"/>
      <c r="F179" s="73"/>
      <c r="G179" s="73"/>
      <c r="H179" s="73"/>
      <c r="I179" s="73"/>
      <c r="J179" s="73"/>
      <c r="K179" s="73"/>
      <c r="L179" s="73"/>
      <c r="M179" s="74"/>
      <c r="N179" s="73"/>
      <c r="O179" s="75"/>
    </row>
    <row r="180" spans="1:15" x14ac:dyDescent="0.35">
      <c r="A180" s="73"/>
      <c r="B180" s="73"/>
      <c r="C180" s="73"/>
      <c r="D180" s="73"/>
      <c r="E180" s="73"/>
      <c r="F180" s="73"/>
      <c r="G180" s="73"/>
      <c r="H180" s="73"/>
      <c r="I180" s="73"/>
      <c r="J180" s="73"/>
      <c r="K180" s="73"/>
      <c r="L180" s="73"/>
      <c r="M180" s="74"/>
      <c r="N180" s="73"/>
      <c r="O180" s="75"/>
    </row>
    <row r="181" spans="1:15" x14ac:dyDescent="0.35">
      <c r="A181" s="73"/>
      <c r="B181" s="73"/>
      <c r="C181" s="73"/>
      <c r="D181" s="73"/>
      <c r="E181" s="73"/>
      <c r="F181" s="73"/>
      <c r="G181" s="73"/>
      <c r="H181" s="73"/>
      <c r="I181" s="73"/>
      <c r="J181" s="73"/>
      <c r="K181" s="73"/>
      <c r="L181" s="73"/>
      <c r="M181" s="74"/>
      <c r="N181" s="73"/>
      <c r="O181" s="75"/>
    </row>
    <row r="182" spans="1:15" x14ac:dyDescent="0.35">
      <c r="A182" s="73"/>
      <c r="B182" s="73"/>
      <c r="C182" s="73"/>
      <c r="D182" s="73"/>
      <c r="E182" s="73"/>
      <c r="F182" s="73"/>
      <c r="G182" s="73"/>
      <c r="H182" s="73"/>
      <c r="I182" s="73"/>
      <c r="J182" s="73"/>
      <c r="K182" s="73"/>
      <c r="L182" s="73"/>
      <c r="M182" s="74"/>
      <c r="N182" s="73"/>
      <c r="O182" s="75"/>
    </row>
    <row r="183" spans="1:15" x14ac:dyDescent="0.35">
      <c r="A183" s="73"/>
      <c r="B183" s="73"/>
      <c r="C183" s="73"/>
      <c r="D183" s="73"/>
      <c r="E183" s="73"/>
      <c r="F183" s="73"/>
      <c r="G183" s="73"/>
      <c r="H183" s="73"/>
      <c r="I183" s="73"/>
      <c r="J183" s="73"/>
      <c r="K183" s="73"/>
      <c r="L183" s="73"/>
      <c r="M183" s="74"/>
      <c r="N183" s="73"/>
      <c r="O183" s="75"/>
    </row>
    <row r="184" spans="1:15" x14ac:dyDescent="0.35">
      <c r="A184" s="73"/>
      <c r="B184" s="73"/>
      <c r="C184" s="73"/>
      <c r="D184" s="73"/>
      <c r="E184" s="73"/>
      <c r="F184" s="73"/>
      <c r="G184" s="73"/>
      <c r="H184" s="73"/>
      <c r="I184" s="73"/>
      <c r="J184" s="73"/>
      <c r="K184" s="73"/>
      <c r="L184" s="73"/>
      <c r="M184" s="74"/>
      <c r="N184" s="73"/>
      <c r="O184" s="75"/>
    </row>
    <row r="185" spans="1:15" x14ac:dyDescent="0.35">
      <c r="A185" s="73"/>
      <c r="B185" s="73"/>
      <c r="C185" s="73"/>
      <c r="D185" s="73"/>
      <c r="E185" s="73"/>
      <c r="F185" s="73"/>
      <c r="G185" s="73"/>
      <c r="H185" s="73"/>
      <c r="I185" s="73"/>
      <c r="J185" s="73"/>
      <c r="K185" s="73"/>
      <c r="L185" s="73"/>
      <c r="M185" s="74"/>
      <c r="N185" s="73"/>
      <c r="O185" s="75"/>
    </row>
    <row r="186" spans="1:15" x14ac:dyDescent="0.35">
      <c r="A186" s="73"/>
      <c r="B186" s="73"/>
      <c r="C186" s="73"/>
      <c r="D186" s="73"/>
      <c r="E186" s="73"/>
      <c r="F186" s="73"/>
      <c r="G186" s="73"/>
      <c r="H186" s="73"/>
      <c r="I186" s="73"/>
      <c r="J186" s="73"/>
      <c r="K186" s="73"/>
      <c r="L186" s="73"/>
      <c r="M186" s="74"/>
      <c r="N186" s="73"/>
      <c r="O186" s="75"/>
    </row>
    <row r="187" spans="1:15" x14ac:dyDescent="0.35">
      <c r="A187" s="73"/>
      <c r="B187" s="73"/>
      <c r="C187" s="73"/>
      <c r="D187" s="73"/>
      <c r="E187" s="73"/>
      <c r="F187" s="73"/>
      <c r="G187" s="73"/>
      <c r="H187" s="73"/>
      <c r="I187" s="73"/>
      <c r="J187" s="73"/>
      <c r="K187" s="73"/>
      <c r="L187" s="73"/>
      <c r="M187" s="74"/>
      <c r="N187" s="73"/>
      <c r="O187" s="75"/>
    </row>
    <row r="188" spans="1:15" x14ac:dyDescent="0.35">
      <c r="A188" s="73"/>
      <c r="B188" s="73"/>
      <c r="C188" s="73"/>
      <c r="D188" s="73"/>
      <c r="E188" s="73"/>
      <c r="F188" s="73"/>
      <c r="G188" s="73"/>
      <c r="H188" s="73"/>
      <c r="I188" s="73"/>
      <c r="J188" s="73"/>
      <c r="K188" s="73"/>
      <c r="L188" s="73"/>
      <c r="M188" s="74"/>
      <c r="N188" s="73"/>
      <c r="O188" s="75"/>
    </row>
    <row r="189" spans="1:15" x14ac:dyDescent="0.35">
      <c r="A189" s="73"/>
      <c r="B189" s="73"/>
      <c r="C189" s="73"/>
      <c r="D189" s="73"/>
      <c r="E189" s="73"/>
      <c r="F189" s="73"/>
      <c r="G189" s="73"/>
      <c r="H189" s="73"/>
      <c r="I189" s="73"/>
      <c r="J189" s="73"/>
      <c r="K189" s="73"/>
      <c r="L189" s="73"/>
      <c r="M189" s="74"/>
      <c r="N189" s="73"/>
      <c r="O189" s="75"/>
    </row>
    <row r="190" spans="1:15" x14ac:dyDescent="0.35">
      <c r="A190" s="73"/>
      <c r="B190" s="73"/>
      <c r="C190" s="73"/>
      <c r="D190" s="73"/>
      <c r="E190" s="73"/>
      <c r="F190" s="73"/>
      <c r="G190" s="73"/>
      <c r="H190" s="73"/>
      <c r="I190" s="73"/>
      <c r="J190" s="73"/>
      <c r="K190" s="73"/>
      <c r="L190" s="73"/>
      <c r="M190" s="74"/>
      <c r="N190" s="73"/>
      <c r="O190" s="75"/>
    </row>
    <row r="191" spans="1:15" x14ac:dyDescent="0.35">
      <c r="A191" s="73"/>
      <c r="B191" s="73"/>
      <c r="C191" s="73"/>
      <c r="D191" s="73"/>
      <c r="E191" s="73"/>
      <c r="F191" s="73"/>
      <c r="G191" s="73"/>
      <c r="H191" s="73"/>
      <c r="I191" s="73"/>
      <c r="J191" s="73"/>
      <c r="K191" s="73"/>
      <c r="L191" s="73"/>
      <c r="M191" s="74"/>
      <c r="N191" s="73"/>
      <c r="O191" s="75"/>
    </row>
    <row r="192" spans="1:15" x14ac:dyDescent="0.35">
      <c r="A192" s="73"/>
      <c r="B192" s="73"/>
      <c r="C192" s="73"/>
      <c r="D192" s="73"/>
      <c r="E192" s="73"/>
      <c r="F192" s="73"/>
      <c r="G192" s="73"/>
      <c r="H192" s="73"/>
      <c r="I192" s="73"/>
      <c r="J192" s="73"/>
      <c r="K192" s="73"/>
      <c r="L192" s="73"/>
      <c r="M192" s="74"/>
      <c r="N192" s="73"/>
      <c r="O192" s="75"/>
    </row>
    <row r="193" spans="1:15" x14ac:dyDescent="0.35">
      <c r="A193" s="73"/>
      <c r="B193" s="73"/>
      <c r="C193" s="73"/>
      <c r="D193" s="73"/>
      <c r="E193" s="73"/>
      <c r="F193" s="73"/>
      <c r="G193" s="73"/>
      <c r="H193" s="73"/>
      <c r="I193" s="73"/>
      <c r="J193" s="73"/>
      <c r="K193" s="73"/>
      <c r="L193" s="73"/>
      <c r="M193" s="74"/>
      <c r="N193" s="73"/>
      <c r="O193" s="75"/>
    </row>
    <row r="194" spans="1:15" x14ac:dyDescent="0.35">
      <c r="A194" s="73"/>
      <c r="B194" s="73"/>
      <c r="C194" s="73"/>
      <c r="D194" s="73"/>
      <c r="E194" s="73"/>
      <c r="F194" s="73"/>
      <c r="G194" s="73"/>
      <c r="H194" s="73"/>
      <c r="I194" s="73"/>
      <c r="J194" s="73"/>
      <c r="K194" s="73"/>
      <c r="L194" s="73"/>
      <c r="M194" s="74"/>
      <c r="N194" s="73"/>
      <c r="O194" s="75"/>
    </row>
    <row r="195" spans="1:15" x14ac:dyDescent="0.35">
      <c r="A195" s="73"/>
      <c r="B195" s="73"/>
      <c r="C195" s="73"/>
      <c r="D195" s="73"/>
      <c r="E195" s="73"/>
      <c r="F195" s="73"/>
      <c r="G195" s="73"/>
      <c r="H195" s="73"/>
      <c r="I195" s="73"/>
      <c r="J195" s="73"/>
      <c r="K195" s="73"/>
      <c r="L195" s="73"/>
      <c r="M195" s="74"/>
      <c r="N195" s="73"/>
      <c r="O195" s="75"/>
    </row>
    <row r="196" spans="1:15" x14ac:dyDescent="0.35">
      <c r="A196" s="73"/>
      <c r="B196" s="73"/>
      <c r="C196" s="73"/>
      <c r="D196" s="73"/>
      <c r="E196" s="73"/>
      <c r="F196" s="73"/>
      <c r="G196" s="73"/>
      <c r="H196" s="73"/>
      <c r="I196" s="73"/>
      <c r="J196" s="73"/>
      <c r="K196" s="73"/>
      <c r="L196" s="73"/>
      <c r="M196" s="74"/>
      <c r="N196" s="73"/>
      <c r="O196" s="75"/>
    </row>
    <row r="197" spans="1:15" x14ac:dyDescent="0.35">
      <c r="A197" s="73"/>
      <c r="B197" s="73"/>
      <c r="C197" s="73"/>
      <c r="D197" s="73"/>
      <c r="E197" s="73"/>
      <c r="F197" s="73"/>
      <c r="G197" s="73"/>
      <c r="H197" s="73"/>
      <c r="I197" s="73"/>
      <c r="J197" s="73"/>
      <c r="K197" s="73"/>
      <c r="L197" s="73"/>
      <c r="M197" s="74"/>
      <c r="N197" s="73"/>
      <c r="O197" s="75"/>
    </row>
    <row r="198" spans="1:15" x14ac:dyDescent="0.35">
      <c r="A198" s="73"/>
      <c r="B198" s="73"/>
      <c r="C198" s="73"/>
      <c r="D198" s="73"/>
      <c r="E198" s="73"/>
      <c r="F198" s="73"/>
      <c r="G198" s="73"/>
      <c r="H198" s="73"/>
      <c r="I198" s="73"/>
      <c r="J198" s="73"/>
      <c r="K198" s="73"/>
      <c r="L198" s="73"/>
      <c r="M198" s="74"/>
      <c r="N198" s="73"/>
      <c r="O198" s="75"/>
    </row>
    <row r="199" spans="1:15" x14ac:dyDescent="0.35">
      <c r="A199" s="73"/>
      <c r="B199" s="73"/>
      <c r="C199" s="73"/>
      <c r="D199" s="73"/>
      <c r="E199" s="73"/>
      <c r="F199" s="73"/>
      <c r="G199" s="73"/>
      <c r="H199" s="73"/>
      <c r="I199" s="73"/>
      <c r="J199" s="73"/>
      <c r="K199" s="73"/>
      <c r="L199" s="73"/>
      <c r="M199" s="74"/>
      <c r="N199" s="73"/>
      <c r="O199" s="75"/>
    </row>
    <row r="200" spans="1:15" x14ac:dyDescent="0.35">
      <c r="A200" s="73"/>
      <c r="B200" s="73"/>
      <c r="C200" s="73"/>
      <c r="D200" s="73"/>
      <c r="E200" s="73"/>
      <c r="F200" s="73"/>
      <c r="G200" s="73"/>
      <c r="H200" s="73"/>
      <c r="I200" s="73"/>
      <c r="J200" s="73"/>
      <c r="K200" s="73"/>
      <c r="L200" s="73"/>
      <c r="M200" s="74"/>
      <c r="N200" s="73"/>
      <c r="O200" s="75"/>
    </row>
    <row r="201" spans="1:15" x14ac:dyDescent="0.35">
      <c r="A201" s="73"/>
      <c r="B201" s="73"/>
      <c r="C201" s="73"/>
      <c r="D201" s="73"/>
      <c r="E201" s="73"/>
      <c r="F201" s="73"/>
      <c r="G201" s="73"/>
      <c r="H201" s="73"/>
      <c r="I201" s="73"/>
      <c r="J201" s="73"/>
      <c r="K201" s="73"/>
      <c r="L201" s="73"/>
      <c r="M201" s="74"/>
      <c r="N201" s="73"/>
      <c r="O201" s="75"/>
    </row>
    <row r="202" spans="1:15" x14ac:dyDescent="0.35">
      <c r="A202" s="73"/>
      <c r="B202" s="73"/>
      <c r="C202" s="73"/>
      <c r="D202" s="73"/>
      <c r="E202" s="73"/>
      <c r="F202" s="73"/>
      <c r="G202" s="73"/>
      <c r="H202" s="73"/>
      <c r="I202" s="73"/>
      <c r="J202" s="73"/>
      <c r="K202" s="73"/>
      <c r="L202" s="73"/>
      <c r="M202" s="74"/>
      <c r="N202" s="73"/>
      <c r="O202" s="75"/>
    </row>
    <row r="203" spans="1:15" x14ac:dyDescent="0.35">
      <c r="A203" s="73"/>
      <c r="B203" s="73"/>
      <c r="C203" s="73"/>
      <c r="D203" s="73"/>
      <c r="E203" s="73"/>
      <c r="F203" s="73"/>
      <c r="G203" s="73"/>
      <c r="H203" s="73"/>
      <c r="I203" s="73"/>
      <c r="J203" s="73"/>
      <c r="K203" s="73"/>
      <c r="L203" s="73"/>
      <c r="M203" s="74"/>
      <c r="N203" s="73"/>
      <c r="O203" s="75"/>
    </row>
    <row r="204" spans="1:15" x14ac:dyDescent="0.35">
      <c r="A204" s="73"/>
      <c r="B204" s="73"/>
      <c r="C204" s="73"/>
      <c r="D204" s="73"/>
      <c r="E204" s="73"/>
      <c r="F204" s="73"/>
      <c r="G204" s="73"/>
      <c r="H204" s="73"/>
      <c r="I204" s="73"/>
      <c r="J204" s="73"/>
      <c r="K204" s="73"/>
      <c r="L204" s="73"/>
      <c r="M204" s="74"/>
      <c r="N204" s="73"/>
      <c r="O204" s="75"/>
    </row>
    <row r="205" spans="1:15" x14ac:dyDescent="0.35">
      <c r="A205" s="73"/>
      <c r="B205" s="73"/>
      <c r="C205" s="73"/>
      <c r="D205" s="73"/>
      <c r="E205" s="73"/>
      <c r="F205" s="73"/>
      <c r="G205" s="73"/>
      <c r="H205" s="73"/>
      <c r="I205" s="73"/>
      <c r="J205" s="73"/>
      <c r="K205" s="73"/>
      <c r="L205" s="73"/>
      <c r="M205" s="74"/>
      <c r="N205" s="73"/>
      <c r="O205" s="75"/>
    </row>
    <row r="206" spans="1:15" x14ac:dyDescent="0.35">
      <c r="A206" s="73"/>
      <c r="B206" s="73"/>
      <c r="C206" s="73"/>
      <c r="D206" s="73"/>
      <c r="E206" s="73"/>
      <c r="F206" s="73"/>
      <c r="G206" s="73"/>
      <c r="H206" s="73"/>
      <c r="I206" s="73"/>
      <c r="J206" s="73"/>
      <c r="K206" s="73"/>
      <c r="L206" s="73"/>
      <c r="M206" s="74"/>
      <c r="N206" s="73"/>
      <c r="O206" s="75"/>
    </row>
    <row r="207" spans="1:15" x14ac:dyDescent="0.35">
      <c r="A207" s="73"/>
      <c r="B207" s="73"/>
      <c r="C207" s="73"/>
      <c r="D207" s="73"/>
      <c r="E207" s="73"/>
      <c r="F207" s="73"/>
      <c r="G207" s="73"/>
      <c r="H207" s="73"/>
      <c r="I207" s="73"/>
      <c r="J207" s="73"/>
      <c r="K207" s="73"/>
      <c r="L207" s="73"/>
      <c r="M207" s="74"/>
      <c r="N207" s="73"/>
      <c r="O207" s="75"/>
    </row>
    <row r="208" spans="1:15" x14ac:dyDescent="0.35">
      <c r="A208" s="73"/>
      <c r="B208" s="73"/>
      <c r="C208" s="73"/>
      <c r="D208" s="73"/>
      <c r="E208" s="73"/>
      <c r="F208" s="73"/>
      <c r="G208" s="73"/>
      <c r="H208" s="73"/>
      <c r="I208" s="73"/>
      <c r="J208" s="73"/>
      <c r="K208" s="73"/>
      <c r="L208" s="73"/>
      <c r="M208" s="74"/>
      <c r="N208" s="73"/>
      <c r="O208" s="75"/>
    </row>
    <row r="209" spans="1:15" x14ac:dyDescent="0.35">
      <c r="A209" s="73"/>
      <c r="B209" s="73"/>
      <c r="C209" s="73"/>
      <c r="D209" s="73"/>
      <c r="E209" s="73"/>
      <c r="F209" s="73"/>
      <c r="G209" s="73"/>
      <c r="H209" s="73"/>
      <c r="I209" s="73"/>
      <c r="J209" s="73"/>
      <c r="K209" s="73"/>
      <c r="L209" s="73"/>
      <c r="M209" s="74"/>
      <c r="N209" s="73"/>
      <c r="O209" s="75"/>
    </row>
    <row r="210" spans="1:15" x14ac:dyDescent="0.35">
      <c r="A210" s="73"/>
      <c r="B210" s="73"/>
      <c r="C210" s="73"/>
      <c r="D210" s="73"/>
      <c r="E210" s="73"/>
      <c r="F210" s="73"/>
      <c r="G210" s="73"/>
      <c r="H210" s="73"/>
      <c r="I210" s="73"/>
      <c r="J210" s="73"/>
      <c r="K210" s="73"/>
      <c r="L210" s="73"/>
      <c r="M210" s="74"/>
      <c r="N210" s="73"/>
      <c r="O210" s="75"/>
    </row>
    <row r="211" spans="1:15" x14ac:dyDescent="0.35">
      <c r="A211" s="73"/>
      <c r="B211" s="73"/>
      <c r="C211" s="73"/>
      <c r="D211" s="73"/>
      <c r="E211" s="73"/>
      <c r="F211" s="73"/>
      <c r="G211" s="73"/>
      <c r="H211" s="73"/>
      <c r="I211" s="73"/>
      <c r="J211" s="73"/>
      <c r="K211" s="73"/>
      <c r="L211" s="73"/>
      <c r="M211" s="74"/>
      <c r="N211" s="73"/>
      <c r="O211" s="75"/>
    </row>
    <row r="212" spans="1:15" x14ac:dyDescent="0.35">
      <c r="A212" s="73"/>
      <c r="B212" s="73"/>
      <c r="C212" s="73"/>
      <c r="D212" s="73"/>
      <c r="E212" s="73"/>
      <c r="F212" s="73"/>
      <c r="G212" s="73"/>
      <c r="H212" s="73"/>
      <c r="I212" s="73"/>
      <c r="J212" s="73"/>
      <c r="K212" s="73"/>
      <c r="L212" s="73"/>
      <c r="M212" s="74"/>
      <c r="N212" s="73"/>
      <c r="O212" s="75"/>
    </row>
    <row r="213" spans="1:15" x14ac:dyDescent="0.35">
      <c r="A213" s="73"/>
      <c r="B213" s="73"/>
      <c r="C213" s="73"/>
      <c r="D213" s="73"/>
      <c r="E213" s="73"/>
      <c r="F213" s="73"/>
      <c r="G213" s="73"/>
      <c r="H213" s="73"/>
      <c r="I213" s="73"/>
      <c r="J213" s="73"/>
      <c r="K213" s="73"/>
      <c r="L213" s="73"/>
      <c r="M213" s="74"/>
      <c r="N213" s="73"/>
      <c r="O213" s="75"/>
    </row>
    <row r="214" spans="1:15" x14ac:dyDescent="0.35">
      <c r="A214" s="73"/>
      <c r="B214" s="73"/>
      <c r="C214" s="73"/>
      <c r="D214" s="73"/>
      <c r="E214" s="73"/>
      <c r="F214" s="73"/>
      <c r="G214" s="73"/>
      <c r="H214" s="73"/>
      <c r="I214" s="73"/>
      <c r="J214" s="73"/>
      <c r="K214" s="73"/>
      <c r="L214" s="73"/>
      <c r="M214" s="74"/>
      <c r="N214" s="73"/>
      <c r="O214" s="75"/>
    </row>
    <row r="215" spans="1:15" x14ac:dyDescent="0.35">
      <c r="A215" s="73"/>
      <c r="B215" s="73"/>
      <c r="C215" s="73"/>
      <c r="D215" s="73"/>
      <c r="E215" s="73"/>
      <c r="F215" s="73"/>
      <c r="G215" s="73"/>
      <c r="H215" s="73"/>
      <c r="I215" s="73"/>
      <c r="J215" s="73"/>
      <c r="K215" s="73"/>
      <c r="L215" s="73"/>
      <c r="M215" s="74"/>
      <c r="N215" s="73"/>
      <c r="O215" s="75"/>
    </row>
    <row r="216" spans="1:15" x14ac:dyDescent="0.35">
      <c r="A216" s="73"/>
      <c r="B216" s="73"/>
      <c r="C216" s="73"/>
      <c r="D216" s="73"/>
      <c r="E216" s="73"/>
      <c r="F216" s="73"/>
      <c r="G216" s="73"/>
      <c r="H216" s="73"/>
      <c r="I216" s="73"/>
      <c r="J216" s="73"/>
      <c r="K216" s="73"/>
      <c r="L216" s="73"/>
      <c r="M216" s="74"/>
      <c r="N216" s="73"/>
      <c r="O216" s="75"/>
    </row>
    <row r="217" spans="1:15" x14ac:dyDescent="0.35">
      <c r="A217" s="73"/>
      <c r="B217" s="73"/>
      <c r="C217" s="73"/>
      <c r="D217" s="73"/>
      <c r="E217" s="73"/>
      <c r="F217" s="73"/>
      <c r="G217" s="73"/>
      <c r="H217" s="73"/>
      <c r="I217" s="73"/>
      <c r="J217" s="73"/>
      <c r="K217" s="73"/>
      <c r="L217" s="73"/>
      <c r="M217" s="74"/>
      <c r="N217" s="73"/>
      <c r="O217" s="75"/>
    </row>
    <row r="218" spans="1:15" x14ac:dyDescent="0.35">
      <c r="A218" s="73"/>
      <c r="B218" s="73"/>
      <c r="C218" s="73"/>
      <c r="D218" s="73"/>
      <c r="E218" s="73"/>
      <c r="F218" s="73"/>
      <c r="G218" s="73"/>
      <c r="H218" s="73"/>
      <c r="I218" s="73"/>
      <c r="J218" s="73"/>
      <c r="K218" s="73"/>
      <c r="L218" s="73"/>
      <c r="M218" s="74"/>
      <c r="N218" s="73"/>
      <c r="O218" s="75"/>
    </row>
    <row r="219" spans="1:15" x14ac:dyDescent="0.35">
      <c r="A219" s="73"/>
      <c r="B219" s="73"/>
      <c r="C219" s="73"/>
      <c r="D219" s="73"/>
      <c r="E219" s="73"/>
      <c r="F219" s="73"/>
      <c r="G219" s="73"/>
      <c r="H219" s="73"/>
      <c r="I219" s="73"/>
      <c r="J219" s="73"/>
      <c r="K219" s="73"/>
      <c r="L219" s="73"/>
      <c r="M219" s="74"/>
      <c r="N219" s="73"/>
      <c r="O219" s="75"/>
    </row>
    <row r="220" spans="1:15" x14ac:dyDescent="0.35">
      <c r="A220" s="73"/>
      <c r="B220" s="73"/>
      <c r="C220" s="73"/>
      <c r="D220" s="73"/>
      <c r="E220" s="73"/>
      <c r="F220" s="73"/>
      <c r="G220" s="73"/>
      <c r="H220" s="73"/>
      <c r="I220" s="73"/>
      <c r="J220" s="73"/>
      <c r="K220" s="73"/>
      <c r="L220" s="73"/>
      <c r="M220" s="74"/>
      <c r="N220" s="73"/>
      <c r="O220" s="75"/>
    </row>
    <row r="221" spans="1:15" x14ac:dyDescent="0.35">
      <c r="A221" s="73"/>
      <c r="B221" s="73"/>
      <c r="C221" s="73"/>
      <c r="D221" s="73"/>
      <c r="E221" s="73"/>
      <c r="F221" s="73"/>
      <c r="G221" s="73"/>
      <c r="H221" s="73"/>
      <c r="I221" s="73"/>
      <c r="J221" s="73"/>
      <c r="K221" s="73"/>
      <c r="L221" s="73"/>
      <c r="M221" s="74"/>
      <c r="N221" s="73"/>
      <c r="O221" s="75"/>
    </row>
    <row r="222" spans="1:15" x14ac:dyDescent="0.35">
      <c r="A222" s="73"/>
      <c r="B222" s="73"/>
      <c r="C222" s="73"/>
      <c r="D222" s="73"/>
      <c r="E222" s="73"/>
      <c r="F222" s="73"/>
      <c r="G222" s="73"/>
      <c r="H222" s="73"/>
      <c r="I222" s="73"/>
      <c r="J222" s="73"/>
      <c r="K222" s="73"/>
      <c r="L222" s="73"/>
      <c r="M222" s="74"/>
      <c r="N222" s="73"/>
      <c r="O222" s="75"/>
    </row>
    <row r="223" spans="1:15" x14ac:dyDescent="0.35">
      <c r="A223" s="73"/>
      <c r="B223" s="73"/>
      <c r="C223" s="73"/>
      <c r="D223" s="73"/>
      <c r="E223" s="73"/>
      <c r="F223" s="73"/>
      <c r="G223" s="73"/>
      <c r="H223" s="73"/>
      <c r="I223" s="73"/>
      <c r="J223" s="73"/>
      <c r="K223" s="73"/>
      <c r="L223" s="73"/>
      <c r="M223" s="74"/>
      <c r="N223" s="73"/>
      <c r="O223" s="75"/>
    </row>
    <row r="224" spans="1:15" x14ac:dyDescent="0.35">
      <c r="A224" s="73"/>
      <c r="B224" s="73"/>
      <c r="C224" s="73"/>
      <c r="D224" s="73"/>
      <c r="E224" s="73"/>
      <c r="F224" s="73"/>
      <c r="G224" s="73"/>
      <c r="H224" s="73"/>
      <c r="I224" s="73"/>
      <c r="J224" s="73"/>
      <c r="K224" s="73"/>
      <c r="L224" s="73"/>
      <c r="M224" s="74"/>
      <c r="N224" s="73"/>
      <c r="O224" s="75"/>
    </row>
    <row r="225" spans="1:15" x14ac:dyDescent="0.35">
      <c r="A225" s="73"/>
      <c r="B225" s="73"/>
      <c r="C225" s="73"/>
      <c r="D225" s="73"/>
      <c r="E225" s="73"/>
      <c r="F225" s="73"/>
      <c r="G225" s="73"/>
      <c r="H225" s="73"/>
      <c r="I225" s="73"/>
      <c r="J225" s="73"/>
      <c r="K225" s="73"/>
      <c r="L225" s="73"/>
      <c r="M225" s="74"/>
      <c r="N225" s="73"/>
      <c r="O225" s="75"/>
    </row>
    <row r="226" spans="1:15" x14ac:dyDescent="0.35">
      <c r="A226" s="73"/>
      <c r="B226" s="73"/>
      <c r="C226" s="73"/>
      <c r="D226" s="73"/>
      <c r="E226" s="73"/>
      <c r="F226" s="73"/>
      <c r="G226" s="73"/>
      <c r="H226" s="73"/>
      <c r="I226" s="73"/>
      <c r="J226" s="73"/>
      <c r="K226" s="73"/>
      <c r="L226" s="73"/>
      <c r="M226" s="74"/>
      <c r="N226" s="73"/>
      <c r="O226" s="75"/>
    </row>
    <row r="227" spans="1:15" x14ac:dyDescent="0.35">
      <c r="A227" s="73"/>
      <c r="B227" s="73"/>
      <c r="C227" s="73"/>
      <c r="D227" s="73"/>
      <c r="E227" s="73"/>
      <c r="F227" s="73"/>
      <c r="G227" s="73"/>
      <c r="H227" s="73"/>
      <c r="I227" s="73"/>
      <c r="J227" s="73"/>
      <c r="K227" s="73"/>
      <c r="L227" s="73"/>
      <c r="M227" s="74"/>
      <c r="N227" s="73"/>
      <c r="O227" s="75"/>
    </row>
    <row r="228" spans="1:15" x14ac:dyDescent="0.35">
      <c r="A228" s="73"/>
      <c r="B228" s="73"/>
      <c r="C228" s="73"/>
      <c r="D228" s="73"/>
      <c r="E228" s="73"/>
      <c r="F228" s="73"/>
      <c r="G228" s="73"/>
      <c r="H228" s="73"/>
      <c r="I228" s="73"/>
      <c r="J228" s="73"/>
      <c r="K228" s="73"/>
      <c r="L228" s="73"/>
      <c r="M228" s="74"/>
      <c r="N228" s="73"/>
      <c r="O228" s="75"/>
    </row>
    <row r="229" spans="1:15" x14ac:dyDescent="0.35">
      <c r="A229" s="73"/>
      <c r="B229" s="73"/>
      <c r="C229" s="73"/>
      <c r="D229" s="73"/>
      <c r="E229" s="73"/>
      <c r="F229" s="73"/>
      <c r="G229" s="73"/>
      <c r="H229" s="73"/>
      <c r="I229" s="73"/>
      <c r="J229" s="73"/>
      <c r="K229" s="73"/>
      <c r="L229" s="73"/>
      <c r="M229" s="74"/>
      <c r="N229" s="73"/>
      <c r="O229" s="75"/>
    </row>
    <row r="230" spans="1:15" x14ac:dyDescent="0.35">
      <c r="A230" s="73"/>
      <c r="B230" s="73"/>
      <c r="C230" s="73"/>
      <c r="D230" s="73"/>
      <c r="E230" s="73"/>
      <c r="F230" s="73"/>
      <c r="G230" s="73"/>
      <c r="H230" s="73"/>
      <c r="I230" s="73"/>
      <c r="J230" s="73"/>
      <c r="K230" s="73"/>
      <c r="L230" s="73"/>
      <c r="M230" s="74"/>
      <c r="N230" s="73"/>
      <c r="O230" s="75"/>
    </row>
    <row r="231" spans="1:15" x14ac:dyDescent="0.35">
      <c r="A231" s="73"/>
      <c r="B231" s="73"/>
      <c r="C231" s="73"/>
      <c r="D231" s="73"/>
      <c r="E231" s="73"/>
      <c r="F231" s="73"/>
      <c r="G231" s="73"/>
      <c r="H231" s="73"/>
      <c r="I231" s="73"/>
      <c r="J231" s="73"/>
      <c r="K231" s="73"/>
      <c r="L231" s="73"/>
      <c r="M231" s="74"/>
      <c r="N231" s="73"/>
      <c r="O231" s="75"/>
    </row>
    <row r="232" spans="1:15" x14ac:dyDescent="0.35">
      <c r="A232" s="73"/>
      <c r="B232" s="73"/>
      <c r="C232" s="73"/>
      <c r="D232" s="73"/>
      <c r="E232" s="73"/>
      <c r="F232" s="73"/>
      <c r="G232" s="73"/>
      <c r="H232" s="73"/>
      <c r="I232" s="73"/>
      <c r="J232" s="73"/>
      <c r="K232" s="73"/>
      <c r="L232" s="73"/>
      <c r="M232" s="74"/>
      <c r="N232" s="73"/>
      <c r="O232" s="75"/>
    </row>
    <row r="233" spans="1:15" x14ac:dyDescent="0.35">
      <c r="A233" s="73"/>
      <c r="B233" s="73"/>
      <c r="C233" s="73"/>
      <c r="D233" s="73"/>
      <c r="E233" s="73"/>
      <c r="F233" s="73"/>
      <c r="G233" s="73"/>
      <c r="H233" s="73"/>
      <c r="I233" s="73"/>
      <c r="J233" s="73"/>
      <c r="K233" s="73"/>
      <c r="L233" s="73"/>
      <c r="M233" s="74"/>
      <c r="N233" s="73"/>
      <c r="O233" s="75"/>
    </row>
    <row r="234" spans="1:15" x14ac:dyDescent="0.35">
      <c r="A234" s="73"/>
      <c r="B234" s="73"/>
      <c r="C234" s="73"/>
      <c r="D234" s="73"/>
      <c r="E234" s="73"/>
      <c r="F234" s="73"/>
      <c r="G234" s="73"/>
      <c r="H234" s="73"/>
      <c r="I234" s="73"/>
      <c r="J234" s="73"/>
      <c r="K234" s="73"/>
      <c r="L234" s="73"/>
      <c r="M234" s="74"/>
      <c r="N234" s="73"/>
      <c r="O234" s="75"/>
    </row>
    <row r="235" spans="1:15" x14ac:dyDescent="0.35">
      <c r="A235" s="73"/>
      <c r="B235" s="73"/>
      <c r="C235" s="73"/>
      <c r="D235" s="73"/>
      <c r="E235" s="73"/>
      <c r="F235" s="73"/>
      <c r="G235" s="73"/>
      <c r="H235" s="73"/>
      <c r="I235" s="73"/>
      <c r="J235" s="73"/>
      <c r="K235" s="73"/>
      <c r="L235" s="73"/>
      <c r="M235" s="74"/>
      <c r="N235" s="73"/>
      <c r="O235" s="75"/>
    </row>
    <row r="236" spans="1:15" x14ac:dyDescent="0.35">
      <c r="A236" s="73"/>
      <c r="B236" s="73"/>
      <c r="C236" s="73"/>
      <c r="D236" s="73"/>
      <c r="E236" s="73"/>
      <c r="F236" s="73"/>
      <c r="G236" s="73"/>
      <c r="H236" s="73"/>
      <c r="I236" s="73"/>
      <c r="J236" s="73"/>
      <c r="K236" s="73"/>
      <c r="L236" s="73"/>
      <c r="M236" s="74"/>
      <c r="N236" s="73"/>
      <c r="O236" s="75"/>
    </row>
    <row r="237" spans="1:15" x14ac:dyDescent="0.35">
      <c r="A237" s="73"/>
      <c r="B237" s="73"/>
      <c r="C237" s="73"/>
      <c r="D237" s="73"/>
      <c r="E237" s="73"/>
      <c r="F237" s="73"/>
      <c r="G237" s="73"/>
      <c r="H237" s="73"/>
      <c r="I237" s="73"/>
      <c r="J237" s="73"/>
      <c r="K237" s="73"/>
      <c r="L237" s="73"/>
      <c r="M237" s="74"/>
      <c r="N237" s="73"/>
      <c r="O237" s="75"/>
    </row>
    <row r="238" spans="1:15" x14ac:dyDescent="0.35">
      <c r="A238" s="73"/>
      <c r="B238" s="73"/>
      <c r="C238" s="73"/>
      <c r="D238" s="73"/>
      <c r="E238" s="73"/>
      <c r="F238" s="73"/>
      <c r="G238" s="73"/>
      <c r="H238" s="73"/>
      <c r="I238" s="73"/>
      <c r="J238" s="73"/>
      <c r="K238" s="73"/>
      <c r="L238" s="73"/>
      <c r="M238" s="74"/>
      <c r="N238" s="73"/>
      <c r="O238" s="75"/>
    </row>
    <row r="239" spans="1:15" x14ac:dyDescent="0.35">
      <c r="A239" s="73"/>
      <c r="B239" s="73"/>
      <c r="C239" s="73"/>
      <c r="D239" s="73"/>
      <c r="E239" s="73"/>
      <c r="F239" s="73"/>
      <c r="G239" s="73"/>
      <c r="H239" s="73"/>
      <c r="I239" s="73"/>
      <c r="J239" s="73"/>
      <c r="K239" s="73"/>
      <c r="L239" s="73"/>
      <c r="M239" s="74"/>
      <c r="N239" s="73"/>
      <c r="O239" s="75"/>
    </row>
    <row r="240" spans="1:15" x14ac:dyDescent="0.35">
      <c r="A240" s="73"/>
      <c r="B240" s="73"/>
      <c r="C240" s="73"/>
      <c r="D240" s="73"/>
      <c r="E240" s="73"/>
      <c r="F240" s="73"/>
      <c r="G240" s="73"/>
      <c r="H240" s="73"/>
      <c r="I240" s="73"/>
      <c r="J240" s="73"/>
      <c r="K240" s="73"/>
      <c r="L240" s="73"/>
      <c r="M240" s="74"/>
      <c r="N240" s="73"/>
      <c r="O240" s="75"/>
    </row>
    <row r="241" spans="1:15" x14ac:dyDescent="0.35">
      <c r="A241" s="73"/>
      <c r="B241" s="73"/>
      <c r="C241" s="73"/>
      <c r="D241" s="73"/>
      <c r="E241" s="73"/>
      <c r="F241" s="73"/>
      <c r="G241" s="73"/>
      <c r="H241" s="73"/>
      <c r="I241" s="73"/>
      <c r="J241" s="73"/>
      <c r="K241" s="73"/>
      <c r="L241" s="73"/>
      <c r="M241" s="74"/>
      <c r="N241" s="73"/>
      <c r="O241" s="75"/>
    </row>
    <row r="242" spans="1:15" x14ac:dyDescent="0.35">
      <c r="A242" s="73"/>
      <c r="B242" s="73"/>
      <c r="C242" s="73"/>
      <c r="D242" s="73"/>
      <c r="E242" s="73"/>
      <c r="F242" s="73"/>
      <c r="G242" s="73"/>
      <c r="H242" s="73"/>
      <c r="I242" s="73"/>
      <c r="J242" s="73"/>
      <c r="K242" s="73"/>
      <c r="L242" s="73"/>
      <c r="M242" s="74"/>
      <c r="N242" s="73"/>
      <c r="O242" s="75"/>
    </row>
    <row r="243" spans="1:15" x14ac:dyDescent="0.35">
      <c r="A243" s="73"/>
      <c r="B243" s="73"/>
      <c r="C243" s="73"/>
      <c r="D243" s="73"/>
      <c r="E243" s="73"/>
      <c r="F243" s="73"/>
      <c r="G243" s="73"/>
      <c r="H243" s="73"/>
      <c r="I243" s="73"/>
      <c r="J243" s="73"/>
      <c r="K243" s="73"/>
      <c r="L243" s="73"/>
      <c r="M243" s="74"/>
      <c r="N243" s="73"/>
      <c r="O243" s="75"/>
    </row>
    <row r="244" spans="1:15" x14ac:dyDescent="0.35">
      <c r="A244" s="73"/>
      <c r="B244" s="73"/>
      <c r="C244" s="73"/>
      <c r="D244" s="73"/>
      <c r="E244" s="73"/>
      <c r="F244" s="73"/>
      <c r="G244" s="73"/>
      <c r="H244" s="73"/>
      <c r="I244" s="73"/>
      <c r="J244" s="73"/>
      <c r="K244" s="73"/>
      <c r="L244" s="73"/>
      <c r="M244" s="74"/>
      <c r="N244" s="73"/>
      <c r="O244" s="75"/>
    </row>
    <row r="245" spans="1:15" x14ac:dyDescent="0.35">
      <c r="A245" s="73"/>
      <c r="B245" s="73"/>
      <c r="C245" s="73"/>
      <c r="D245" s="73"/>
      <c r="E245" s="73"/>
      <c r="F245" s="73"/>
      <c r="G245" s="73"/>
      <c r="H245" s="73"/>
      <c r="I245" s="73"/>
      <c r="J245" s="73"/>
      <c r="K245" s="73"/>
      <c r="L245" s="73"/>
      <c r="M245" s="74"/>
      <c r="N245" s="73"/>
      <c r="O245" s="75"/>
    </row>
    <row r="246" spans="1:15" x14ac:dyDescent="0.35">
      <c r="A246" s="73"/>
      <c r="B246" s="73"/>
      <c r="C246" s="73"/>
      <c r="D246" s="73"/>
      <c r="E246" s="73"/>
      <c r="F246" s="73"/>
      <c r="G246" s="73"/>
      <c r="H246" s="73"/>
      <c r="I246" s="73"/>
      <c r="J246" s="73"/>
      <c r="K246" s="73"/>
      <c r="L246" s="73"/>
      <c r="M246" s="74"/>
      <c r="N246" s="73"/>
      <c r="O246" s="75"/>
    </row>
    <row r="247" spans="1:15" x14ac:dyDescent="0.35">
      <c r="A247" s="73"/>
      <c r="B247" s="73"/>
      <c r="C247" s="73"/>
      <c r="D247" s="73"/>
      <c r="E247" s="73"/>
      <c r="F247" s="73"/>
      <c r="G247" s="73"/>
      <c r="H247" s="73"/>
      <c r="I247" s="73"/>
      <c r="J247" s="73"/>
      <c r="K247" s="73"/>
      <c r="L247" s="73"/>
      <c r="M247" s="74"/>
      <c r="N247" s="73"/>
      <c r="O247" s="75"/>
    </row>
    <row r="248" spans="1:15" x14ac:dyDescent="0.35">
      <c r="A248" s="73"/>
      <c r="B248" s="73"/>
      <c r="C248" s="73"/>
      <c r="D248" s="73"/>
      <c r="E248" s="73"/>
      <c r="F248" s="73"/>
      <c r="G248" s="73"/>
      <c r="H248" s="73"/>
      <c r="I248" s="73"/>
      <c r="J248" s="73"/>
      <c r="K248" s="73"/>
      <c r="L248" s="73"/>
      <c r="M248" s="74"/>
      <c r="N248" s="73"/>
      <c r="O248" s="75"/>
    </row>
    <row r="249" spans="1:15" x14ac:dyDescent="0.35">
      <c r="A249" s="73"/>
      <c r="B249" s="73"/>
      <c r="C249" s="73"/>
      <c r="D249" s="73"/>
      <c r="E249" s="73"/>
      <c r="F249" s="73"/>
      <c r="G249" s="73"/>
      <c r="H249" s="73"/>
      <c r="I249" s="73"/>
      <c r="J249" s="73"/>
      <c r="K249" s="73"/>
      <c r="L249" s="73"/>
      <c r="M249" s="74"/>
      <c r="N249" s="73"/>
      <c r="O249" s="75"/>
    </row>
    <row r="250" spans="1:15" x14ac:dyDescent="0.35">
      <c r="A250" s="73"/>
      <c r="B250" s="73"/>
      <c r="C250" s="73"/>
      <c r="D250" s="73"/>
      <c r="E250" s="73"/>
      <c r="F250" s="73"/>
      <c r="G250" s="73"/>
      <c r="H250" s="73"/>
      <c r="I250" s="73"/>
      <c r="J250" s="73"/>
      <c r="K250" s="73"/>
      <c r="L250" s="73"/>
      <c r="M250" s="74"/>
      <c r="N250" s="73"/>
      <c r="O250" s="75"/>
    </row>
    <row r="251" spans="1:15" x14ac:dyDescent="0.35">
      <c r="A251" s="73"/>
      <c r="B251" s="73"/>
      <c r="C251" s="73"/>
      <c r="D251" s="73"/>
      <c r="E251" s="73"/>
      <c r="F251" s="73"/>
      <c r="G251" s="73"/>
      <c r="H251" s="73"/>
      <c r="I251" s="73"/>
      <c r="J251" s="73"/>
      <c r="K251" s="73"/>
      <c r="L251" s="73"/>
      <c r="M251" s="74"/>
      <c r="N251" s="73"/>
      <c r="O251" s="75"/>
    </row>
    <row r="252" spans="1:15" x14ac:dyDescent="0.35">
      <c r="A252" s="73"/>
      <c r="B252" s="73"/>
      <c r="C252" s="73"/>
      <c r="D252" s="73"/>
      <c r="E252" s="73"/>
      <c r="F252" s="73"/>
      <c r="G252" s="73"/>
      <c r="H252" s="73"/>
      <c r="I252" s="73"/>
      <c r="J252" s="73"/>
      <c r="K252" s="73"/>
      <c r="L252" s="73"/>
      <c r="M252" s="74"/>
      <c r="N252" s="73"/>
      <c r="O252" s="75"/>
    </row>
    <row r="253" spans="1:15" x14ac:dyDescent="0.35">
      <c r="A253" s="73"/>
      <c r="B253" s="73"/>
      <c r="C253" s="73"/>
      <c r="D253" s="73"/>
      <c r="E253" s="73"/>
      <c r="F253" s="73"/>
      <c r="G253" s="73"/>
      <c r="H253" s="73"/>
      <c r="I253" s="73"/>
      <c r="J253" s="73"/>
      <c r="K253" s="73"/>
      <c r="L253" s="73"/>
      <c r="M253" s="74"/>
      <c r="N253" s="73"/>
      <c r="O253" s="75"/>
    </row>
    <row r="254" spans="1:15" x14ac:dyDescent="0.35">
      <c r="A254" s="73"/>
      <c r="B254" s="73"/>
      <c r="C254" s="73"/>
      <c r="D254" s="73"/>
      <c r="E254" s="73"/>
      <c r="F254" s="73"/>
      <c r="G254" s="73"/>
      <c r="H254" s="73"/>
      <c r="I254" s="73"/>
      <c r="J254" s="73"/>
      <c r="K254" s="73"/>
      <c r="L254" s="73"/>
      <c r="M254" s="74"/>
      <c r="N254" s="73"/>
      <c r="O254" s="75"/>
    </row>
    <row r="255" spans="1:15" x14ac:dyDescent="0.35">
      <c r="A255" s="73"/>
      <c r="B255" s="73"/>
      <c r="C255" s="73"/>
      <c r="D255" s="73"/>
      <c r="E255" s="73"/>
      <c r="F255" s="73"/>
      <c r="G255" s="73"/>
      <c r="H255" s="73"/>
      <c r="I255" s="73"/>
      <c r="J255" s="73"/>
      <c r="K255" s="73"/>
      <c r="L255" s="73"/>
      <c r="M255" s="74"/>
      <c r="N255" s="73"/>
      <c r="O255" s="75"/>
    </row>
    <row r="256" spans="1:15" x14ac:dyDescent="0.35">
      <c r="A256" s="73"/>
      <c r="B256" s="73"/>
      <c r="C256" s="73"/>
      <c r="D256" s="73"/>
      <c r="E256" s="73"/>
      <c r="F256" s="73"/>
      <c r="G256" s="73"/>
      <c r="H256" s="73"/>
      <c r="I256" s="73"/>
      <c r="J256" s="73"/>
      <c r="K256" s="73"/>
      <c r="L256" s="73"/>
      <c r="M256" s="74"/>
      <c r="N256" s="73"/>
      <c r="O256" s="75"/>
    </row>
    <row r="257" spans="1:15" x14ac:dyDescent="0.35">
      <c r="A257" s="73"/>
      <c r="B257" s="73"/>
      <c r="C257" s="73"/>
      <c r="D257" s="73"/>
      <c r="E257" s="73"/>
      <c r="F257" s="73"/>
      <c r="G257" s="73"/>
      <c r="H257" s="73"/>
      <c r="I257" s="73"/>
      <c r="J257" s="73"/>
      <c r="K257" s="73"/>
      <c r="L257" s="73"/>
      <c r="M257" s="74"/>
      <c r="N257" s="73"/>
      <c r="O257" s="75"/>
    </row>
    <row r="258" spans="1:15" x14ac:dyDescent="0.35">
      <c r="A258" s="73"/>
      <c r="B258" s="73"/>
      <c r="C258" s="73"/>
      <c r="D258" s="73"/>
      <c r="E258" s="73"/>
      <c r="F258" s="73"/>
      <c r="G258" s="73"/>
      <c r="H258" s="73"/>
      <c r="I258" s="73"/>
      <c r="J258" s="73"/>
      <c r="K258" s="73"/>
      <c r="L258" s="73"/>
      <c r="M258" s="74"/>
      <c r="N258" s="73"/>
      <c r="O258" s="75"/>
    </row>
    <row r="259" spans="1:15" x14ac:dyDescent="0.35">
      <c r="A259" s="73"/>
      <c r="B259" s="73"/>
      <c r="C259" s="73"/>
      <c r="D259" s="73"/>
      <c r="E259" s="73"/>
      <c r="F259" s="73"/>
      <c r="G259" s="73"/>
      <c r="H259" s="73"/>
      <c r="I259" s="73"/>
      <c r="J259" s="73"/>
      <c r="K259" s="73"/>
      <c r="L259" s="73"/>
      <c r="M259" s="74"/>
      <c r="N259" s="73"/>
      <c r="O259" s="75"/>
    </row>
    <row r="260" spans="1:15" x14ac:dyDescent="0.35">
      <c r="A260" s="73"/>
      <c r="B260" s="73"/>
      <c r="C260" s="73"/>
      <c r="D260" s="73"/>
      <c r="E260" s="73"/>
      <c r="F260" s="73"/>
      <c r="G260" s="73"/>
      <c r="H260" s="73"/>
      <c r="I260" s="73"/>
      <c r="J260" s="73"/>
      <c r="K260" s="73"/>
      <c r="L260" s="73"/>
      <c r="M260" s="74"/>
      <c r="N260" s="73"/>
      <c r="O260" s="75"/>
    </row>
    <row r="261" spans="1:15" x14ac:dyDescent="0.35">
      <c r="A261" s="73"/>
      <c r="B261" s="73"/>
      <c r="C261" s="73"/>
      <c r="D261" s="73"/>
      <c r="E261" s="73"/>
      <c r="F261" s="73"/>
      <c r="G261" s="73"/>
      <c r="H261" s="73"/>
      <c r="I261" s="73"/>
      <c r="J261" s="73"/>
      <c r="K261" s="73"/>
      <c r="L261" s="73"/>
      <c r="M261" s="74"/>
      <c r="N261" s="73"/>
      <c r="O261" s="75"/>
    </row>
    <row r="262" spans="1:15" x14ac:dyDescent="0.35">
      <c r="A262" s="73"/>
      <c r="B262" s="73"/>
      <c r="C262" s="73"/>
      <c r="D262" s="73"/>
      <c r="E262" s="73"/>
      <c r="F262" s="73"/>
      <c r="G262" s="73"/>
      <c r="H262" s="73"/>
      <c r="I262" s="73"/>
      <c r="J262" s="73"/>
      <c r="K262" s="73"/>
      <c r="L262" s="73"/>
      <c r="M262" s="74"/>
      <c r="N262" s="73"/>
      <c r="O262" s="75"/>
    </row>
    <row r="263" spans="1:15" x14ac:dyDescent="0.35">
      <c r="A263" s="73"/>
      <c r="B263" s="73"/>
      <c r="C263" s="73"/>
      <c r="D263" s="73"/>
      <c r="E263" s="73"/>
      <c r="F263" s="73"/>
      <c r="G263" s="73"/>
      <c r="H263" s="73"/>
      <c r="I263" s="73"/>
      <c r="J263" s="73"/>
      <c r="K263" s="73"/>
      <c r="L263" s="73"/>
      <c r="M263" s="74"/>
      <c r="N263" s="73"/>
      <c r="O263" s="75"/>
    </row>
    <row r="264" spans="1:15" x14ac:dyDescent="0.35">
      <c r="A264" s="73"/>
      <c r="B264" s="73"/>
      <c r="C264" s="73"/>
      <c r="D264" s="73"/>
      <c r="E264" s="73"/>
      <c r="F264" s="73"/>
      <c r="G264" s="73"/>
      <c r="H264" s="73"/>
      <c r="I264" s="73"/>
      <c r="J264" s="73"/>
      <c r="K264" s="73"/>
      <c r="L264" s="73"/>
      <c r="M264" s="74"/>
      <c r="N264" s="73"/>
      <c r="O264" s="75"/>
    </row>
    <row r="265" spans="1:15" x14ac:dyDescent="0.35">
      <c r="A265" s="73"/>
      <c r="B265" s="73"/>
      <c r="C265" s="73"/>
      <c r="D265" s="73"/>
      <c r="E265" s="73"/>
      <c r="F265" s="73"/>
      <c r="G265" s="73"/>
      <c r="H265" s="73"/>
      <c r="I265" s="73"/>
      <c r="J265" s="73"/>
      <c r="K265" s="73"/>
      <c r="L265" s="73"/>
      <c r="M265" s="74"/>
      <c r="N265" s="73"/>
      <c r="O265" s="75"/>
    </row>
    <row r="266" spans="1:15" x14ac:dyDescent="0.35">
      <c r="A266" s="73"/>
      <c r="B266" s="73"/>
      <c r="C266" s="73"/>
      <c r="D266" s="73"/>
      <c r="E266" s="73"/>
      <c r="F266" s="73"/>
      <c r="G266" s="73"/>
      <c r="H266" s="73"/>
      <c r="I266" s="73"/>
      <c r="J266" s="73"/>
      <c r="K266" s="73"/>
      <c r="L266" s="73"/>
      <c r="M266" s="74"/>
      <c r="N266" s="73"/>
      <c r="O266" s="75"/>
    </row>
    <row r="267" spans="1:15" x14ac:dyDescent="0.35">
      <c r="A267" s="73"/>
      <c r="B267" s="73"/>
      <c r="C267" s="73"/>
      <c r="D267" s="73"/>
      <c r="E267" s="73"/>
      <c r="F267" s="73"/>
      <c r="G267" s="73"/>
      <c r="H267" s="73"/>
      <c r="I267" s="73"/>
      <c r="J267" s="73"/>
      <c r="K267" s="73"/>
      <c r="L267" s="73"/>
      <c r="M267" s="74"/>
      <c r="N267" s="73"/>
      <c r="O267" s="75"/>
    </row>
    <row r="268" spans="1:15" x14ac:dyDescent="0.35">
      <c r="A268" s="73"/>
      <c r="B268" s="73"/>
      <c r="C268" s="73"/>
      <c r="D268" s="73"/>
      <c r="E268" s="73"/>
      <c r="F268" s="73"/>
      <c r="G268" s="73"/>
      <c r="H268" s="73"/>
      <c r="I268" s="73"/>
      <c r="J268" s="73"/>
      <c r="K268" s="73"/>
      <c r="L268" s="73"/>
      <c r="M268" s="74"/>
      <c r="N268" s="73"/>
      <c r="O268" s="75"/>
    </row>
    <row r="269" spans="1:15" x14ac:dyDescent="0.35">
      <c r="A269" s="73"/>
      <c r="B269" s="73"/>
      <c r="C269" s="73"/>
      <c r="D269" s="73"/>
      <c r="E269" s="73"/>
      <c r="F269" s="73"/>
      <c r="G269" s="73"/>
      <c r="H269" s="73"/>
      <c r="I269" s="73"/>
      <c r="J269" s="73"/>
      <c r="K269" s="73"/>
      <c r="L269" s="73"/>
      <c r="M269" s="74"/>
      <c r="N269" s="73"/>
      <c r="O269" s="75"/>
    </row>
    <row r="270" spans="1:15" x14ac:dyDescent="0.35">
      <c r="A270" s="73"/>
      <c r="B270" s="73"/>
      <c r="C270" s="73"/>
      <c r="D270" s="73"/>
      <c r="E270" s="73"/>
      <c r="F270" s="73"/>
      <c r="G270" s="73"/>
      <c r="H270" s="73"/>
      <c r="I270" s="73"/>
      <c r="J270" s="73"/>
      <c r="K270" s="73"/>
      <c r="L270" s="73"/>
      <c r="M270" s="74"/>
      <c r="N270" s="73"/>
      <c r="O270" s="75"/>
    </row>
    <row r="271" spans="1:15" x14ac:dyDescent="0.35">
      <c r="A271" s="73"/>
      <c r="B271" s="73"/>
      <c r="C271" s="73"/>
      <c r="D271" s="73"/>
      <c r="E271" s="73"/>
      <c r="F271" s="73"/>
      <c r="G271" s="73"/>
      <c r="H271" s="73"/>
      <c r="I271" s="73"/>
      <c r="J271" s="73"/>
      <c r="K271" s="73"/>
      <c r="L271" s="73"/>
      <c r="M271" s="74"/>
      <c r="N271" s="73"/>
      <c r="O271" s="75"/>
    </row>
    <row r="272" spans="1:15" x14ac:dyDescent="0.35">
      <c r="A272" s="73"/>
      <c r="B272" s="73"/>
      <c r="C272" s="73"/>
      <c r="D272" s="73"/>
      <c r="E272" s="73"/>
      <c r="F272" s="73"/>
      <c r="G272" s="73"/>
      <c r="H272" s="73"/>
      <c r="I272" s="73"/>
      <c r="J272" s="73"/>
      <c r="K272" s="73"/>
      <c r="L272" s="73"/>
      <c r="M272" s="74"/>
      <c r="N272" s="73"/>
      <c r="O272" s="75"/>
    </row>
    <row r="273" spans="1:15" x14ac:dyDescent="0.35">
      <c r="A273" s="73"/>
      <c r="B273" s="73"/>
      <c r="C273" s="73"/>
      <c r="D273" s="73"/>
      <c r="E273" s="73"/>
      <c r="F273" s="73"/>
      <c r="G273" s="73"/>
      <c r="H273" s="73"/>
      <c r="I273" s="73"/>
      <c r="J273" s="73"/>
      <c r="K273" s="73"/>
      <c r="L273" s="73"/>
      <c r="M273" s="74"/>
      <c r="N273" s="73"/>
      <c r="O273" s="75"/>
    </row>
    <row r="274" spans="1:15" x14ac:dyDescent="0.35">
      <c r="A274" s="73"/>
      <c r="B274" s="73"/>
      <c r="C274" s="73"/>
      <c r="D274" s="73"/>
      <c r="E274" s="73"/>
      <c r="F274" s="73"/>
      <c r="G274" s="73"/>
      <c r="H274" s="73"/>
      <c r="I274" s="73"/>
      <c r="J274" s="73"/>
      <c r="K274" s="73"/>
      <c r="L274" s="73"/>
      <c r="M274" s="74"/>
      <c r="N274" s="73"/>
      <c r="O274" s="75"/>
    </row>
    <row r="275" spans="1:15" x14ac:dyDescent="0.35">
      <c r="A275" s="73"/>
      <c r="B275" s="73"/>
      <c r="C275" s="73"/>
      <c r="D275" s="73"/>
      <c r="E275" s="73"/>
      <c r="F275" s="73"/>
      <c r="G275" s="73"/>
      <c r="H275" s="73"/>
      <c r="I275" s="73"/>
      <c r="J275" s="73"/>
      <c r="K275" s="73"/>
      <c r="L275" s="73"/>
      <c r="M275" s="74"/>
      <c r="N275" s="73"/>
      <c r="O275" s="75"/>
    </row>
    <row r="276" spans="1:15" x14ac:dyDescent="0.35">
      <c r="A276" s="73"/>
      <c r="B276" s="73"/>
      <c r="C276" s="73"/>
      <c r="D276" s="73"/>
      <c r="E276" s="73"/>
      <c r="F276" s="73"/>
      <c r="G276" s="73"/>
      <c r="H276" s="73"/>
      <c r="I276" s="73"/>
      <c r="J276" s="73"/>
      <c r="K276" s="73"/>
      <c r="L276" s="73"/>
      <c r="M276" s="74"/>
      <c r="N276" s="73"/>
      <c r="O276" s="75"/>
    </row>
    <row r="277" spans="1:15" x14ac:dyDescent="0.35">
      <c r="A277" s="73"/>
      <c r="B277" s="73"/>
      <c r="C277" s="73"/>
      <c r="D277" s="73"/>
      <c r="E277" s="73"/>
      <c r="F277" s="73"/>
      <c r="G277" s="73"/>
      <c r="H277" s="73"/>
      <c r="I277" s="73"/>
      <c r="J277" s="73"/>
      <c r="K277" s="73"/>
      <c r="L277" s="73"/>
      <c r="M277" s="74"/>
      <c r="N277" s="73"/>
      <c r="O277" s="75"/>
    </row>
    <row r="278" spans="1:15" x14ac:dyDescent="0.35">
      <c r="A278" s="73"/>
      <c r="B278" s="73"/>
      <c r="C278" s="73"/>
      <c r="D278" s="73"/>
      <c r="E278" s="73"/>
      <c r="F278" s="73"/>
      <c r="G278" s="73"/>
      <c r="H278" s="73"/>
      <c r="I278" s="73"/>
      <c r="J278" s="73"/>
      <c r="K278" s="73"/>
      <c r="L278" s="73"/>
      <c r="M278" s="74"/>
      <c r="N278" s="73"/>
      <c r="O278" s="75"/>
    </row>
    <row r="279" spans="1:15" x14ac:dyDescent="0.35">
      <c r="A279" s="73"/>
      <c r="B279" s="73"/>
      <c r="C279" s="73"/>
      <c r="D279" s="73"/>
      <c r="E279" s="73"/>
      <c r="F279" s="73"/>
      <c r="G279" s="73"/>
      <c r="H279" s="73"/>
      <c r="I279" s="73"/>
      <c r="J279" s="73"/>
      <c r="K279" s="73"/>
      <c r="L279" s="73"/>
      <c r="M279" s="74"/>
      <c r="N279" s="73"/>
      <c r="O279" s="75"/>
    </row>
    <row r="280" spans="1:15" x14ac:dyDescent="0.35">
      <c r="A280" s="73"/>
      <c r="B280" s="73"/>
      <c r="C280" s="73"/>
      <c r="D280" s="73"/>
      <c r="E280" s="73"/>
      <c r="F280" s="73"/>
      <c r="G280" s="73"/>
      <c r="H280" s="73"/>
      <c r="I280" s="73"/>
      <c r="J280" s="73"/>
      <c r="K280" s="73"/>
      <c r="L280" s="73"/>
      <c r="M280" s="74"/>
      <c r="N280" s="73"/>
      <c r="O280" s="75"/>
    </row>
    <row r="281" spans="1:15" x14ac:dyDescent="0.35">
      <c r="A281" s="73"/>
      <c r="B281" s="73"/>
      <c r="C281" s="73"/>
      <c r="D281" s="73"/>
      <c r="E281" s="73"/>
      <c r="F281" s="73"/>
      <c r="G281" s="73"/>
      <c r="H281" s="73"/>
      <c r="I281" s="73"/>
      <c r="J281" s="73"/>
      <c r="K281" s="73"/>
      <c r="L281" s="73"/>
      <c r="M281" s="74"/>
      <c r="N281" s="73"/>
      <c r="O281" s="75"/>
    </row>
    <row r="282" spans="1:15" x14ac:dyDescent="0.35">
      <c r="A282" s="73"/>
      <c r="B282" s="73"/>
      <c r="C282" s="73"/>
      <c r="D282" s="73"/>
      <c r="E282" s="73"/>
      <c r="F282" s="73"/>
      <c r="G282" s="73"/>
      <c r="H282" s="73"/>
      <c r="I282" s="73"/>
      <c r="J282" s="73"/>
      <c r="K282" s="73"/>
      <c r="L282" s="73"/>
      <c r="M282" s="74"/>
      <c r="N282" s="73"/>
      <c r="O282" s="75"/>
    </row>
    <row r="283" spans="1:15" x14ac:dyDescent="0.35">
      <c r="A283" s="73"/>
      <c r="B283" s="73"/>
      <c r="C283" s="73"/>
      <c r="D283" s="73"/>
      <c r="E283" s="73"/>
      <c r="F283" s="73"/>
      <c r="G283" s="73"/>
      <c r="H283" s="73"/>
      <c r="I283" s="73"/>
      <c r="J283" s="73"/>
      <c r="K283" s="73"/>
      <c r="L283" s="73"/>
      <c r="M283" s="74"/>
      <c r="N283" s="73"/>
      <c r="O283" s="75"/>
    </row>
    <row r="284" spans="1:15" x14ac:dyDescent="0.35">
      <c r="A284" s="73"/>
      <c r="B284" s="73"/>
      <c r="C284" s="73"/>
      <c r="D284" s="73"/>
      <c r="E284" s="73"/>
      <c r="F284" s="73"/>
      <c r="G284" s="73"/>
      <c r="H284" s="73"/>
      <c r="I284" s="73"/>
      <c r="J284" s="73"/>
      <c r="K284" s="73"/>
      <c r="L284" s="73"/>
      <c r="M284" s="74"/>
      <c r="N284" s="73"/>
      <c r="O284" s="75"/>
    </row>
    <row r="285" spans="1:15" x14ac:dyDescent="0.35">
      <c r="A285" s="73"/>
      <c r="B285" s="73"/>
      <c r="C285" s="73"/>
      <c r="D285" s="73"/>
      <c r="E285" s="73"/>
      <c r="F285" s="73"/>
      <c r="G285" s="73"/>
      <c r="H285" s="73"/>
      <c r="I285" s="73"/>
      <c r="J285" s="73"/>
      <c r="K285" s="73"/>
      <c r="L285" s="73"/>
      <c r="M285" s="74"/>
      <c r="N285" s="73"/>
      <c r="O285" s="75"/>
    </row>
    <row r="286" spans="1:15" x14ac:dyDescent="0.35">
      <c r="A286" s="73"/>
      <c r="B286" s="73"/>
      <c r="C286" s="73"/>
      <c r="D286" s="73"/>
      <c r="E286" s="73"/>
      <c r="F286" s="73"/>
      <c r="G286" s="73"/>
      <c r="H286" s="73"/>
      <c r="I286" s="73"/>
      <c r="J286" s="73"/>
      <c r="K286" s="73"/>
      <c r="L286" s="73"/>
      <c r="M286" s="74"/>
      <c r="N286" s="73"/>
      <c r="O286" s="75"/>
    </row>
    <row r="287" spans="1:15" x14ac:dyDescent="0.35">
      <c r="A287" s="73"/>
      <c r="B287" s="73"/>
      <c r="C287" s="73"/>
      <c r="D287" s="73"/>
      <c r="E287" s="73"/>
      <c r="F287" s="73"/>
      <c r="G287" s="73"/>
      <c r="H287" s="73"/>
      <c r="I287" s="73"/>
      <c r="J287" s="73"/>
      <c r="K287" s="73"/>
      <c r="L287" s="73"/>
      <c r="M287" s="74"/>
      <c r="N287" s="73"/>
      <c r="O287" s="75"/>
    </row>
    <row r="288" spans="1:15" x14ac:dyDescent="0.35">
      <c r="A288" s="73"/>
      <c r="B288" s="73"/>
      <c r="C288" s="73"/>
      <c r="D288" s="73"/>
      <c r="E288" s="73"/>
      <c r="F288" s="73"/>
      <c r="G288" s="73"/>
      <c r="H288" s="73"/>
      <c r="I288" s="73"/>
      <c r="J288" s="73"/>
      <c r="K288" s="73"/>
      <c r="L288" s="73"/>
      <c r="M288" s="74"/>
      <c r="N288" s="73"/>
      <c r="O288" s="75"/>
    </row>
    <row r="289" spans="1:15" x14ac:dyDescent="0.35">
      <c r="A289" s="73"/>
      <c r="B289" s="73"/>
      <c r="C289" s="73"/>
      <c r="D289" s="73"/>
      <c r="E289" s="73"/>
      <c r="F289" s="73"/>
      <c r="G289" s="73"/>
      <c r="H289" s="73"/>
      <c r="I289" s="73"/>
      <c r="J289" s="73"/>
      <c r="K289" s="73"/>
      <c r="L289" s="73"/>
      <c r="M289" s="74"/>
      <c r="N289" s="73"/>
      <c r="O289" s="75"/>
    </row>
    <row r="290" spans="1:15" x14ac:dyDescent="0.35">
      <c r="A290" s="73"/>
      <c r="B290" s="73"/>
      <c r="C290" s="73"/>
      <c r="D290" s="73"/>
      <c r="E290" s="73"/>
      <c r="F290" s="73"/>
      <c r="G290" s="73"/>
      <c r="H290" s="73"/>
      <c r="I290" s="73"/>
      <c r="J290" s="73"/>
      <c r="K290" s="73"/>
      <c r="L290" s="73"/>
      <c r="M290" s="74"/>
      <c r="N290" s="73"/>
      <c r="O290" s="75"/>
    </row>
    <row r="291" spans="1:15" x14ac:dyDescent="0.35">
      <c r="A291" s="73"/>
      <c r="B291" s="73"/>
      <c r="C291" s="73"/>
      <c r="D291" s="73"/>
      <c r="E291" s="73"/>
      <c r="F291" s="73"/>
      <c r="G291" s="73"/>
      <c r="H291" s="73"/>
      <c r="I291" s="73"/>
      <c r="J291" s="73"/>
      <c r="K291" s="73"/>
      <c r="L291" s="73"/>
      <c r="M291" s="74"/>
      <c r="N291" s="73"/>
      <c r="O291" s="75"/>
    </row>
    <row r="292" spans="1:15" x14ac:dyDescent="0.35">
      <c r="A292" s="73"/>
      <c r="B292" s="73"/>
      <c r="C292" s="73"/>
      <c r="D292" s="73"/>
      <c r="E292" s="73"/>
      <c r="F292" s="73"/>
      <c r="G292" s="73"/>
      <c r="H292" s="73"/>
      <c r="I292" s="73"/>
      <c r="J292" s="73"/>
      <c r="K292" s="73"/>
      <c r="L292" s="73"/>
      <c r="M292" s="74"/>
      <c r="N292" s="73"/>
      <c r="O292" s="75"/>
    </row>
    <row r="293" spans="1:15" x14ac:dyDescent="0.35">
      <c r="A293" s="73"/>
      <c r="B293" s="73"/>
      <c r="C293" s="73"/>
      <c r="D293" s="73"/>
      <c r="E293" s="73"/>
      <c r="F293" s="73"/>
      <c r="G293" s="73"/>
      <c r="H293" s="73"/>
      <c r="I293" s="73"/>
      <c r="J293" s="73"/>
      <c r="K293" s="73"/>
      <c r="L293" s="73"/>
      <c r="M293" s="74"/>
      <c r="N293" s="73"/>
      <c r="O293" s="75"/>
    </row>
    <row r="294" spans="1:15" x14ac:dyDescent="0.35">
      <c r="A294" s="73"/>
      <c r="B294" s="73"/>
      <c r="C294" s="73"/>
      <c r="D294" s="73"/>
      <c r="E294" s="73"/>
      <c r="F294" s="73"/>
      <c r="G294" s="73"/>
      <c r="H294" s="73"/>
      <c r="I294" s="73"/>
      <c r="J294" s="73"/>
      <c r="K294" s="73"/>
      <c r="L294" s="73"/>
      <c r="M294" s="74"/>
      <c r="N294" s="73"/>
      <c r="O294" s="75"/>
    </row>
    <row r="295" spans="1:15" x14ac:dyDescent="0.35">
      <c r="A295" s="73"/>
      <c r="B295" s="73"/>
      <c r="C295" s="73"/>
      <c r="D295" s="73"/>
      <c r="E295" s="73"/>
      <c r="F295" s="73"/>
      <c r="G295" s="73"/>
      <c r="H295" s="73"/>
      <c r="I295" s="73"/>
      <c r="J295" s="73"/>
      <c r="K295" s="73"/>
      <c r="L295" s="73"/>
      <c r="M295" s="74"/>
      <c r="N295" s="73"/>
      <c r="O295" s="75"/>
    </row>
    <row r="296" spans="1:15" x14ac:dyDescent="0.35">
      <c r="A296" s="73"/>
      <c r="B296" s="73"/>
      <c r="C296" s="73"/>
      <c r="D296" s="73"/>
      <c r="E296" s="73"/>
      <c r="F296" s="73"/>
      <c r="G296" s="73"/>
      <c r="H296" s="73"/>
      <c r="I296" s="73"/>
      <c r="J296" s="73"/>
      <c r="K296" s="73"/>
      <c r="L296" s="73"/>
      <c r="M296" s="74"/>
      <c r="N296" s="73"/>
      <c r="O296" s="75"/>
    </row>
    <row r="297" spans="1:15" x14ac:dyDescent="0.35">
      <c r="A297" s="73"/>
      <c r="B297" s="73"/>
      <c r="C297" s="73"/>
      <c r="D297" s="73"/>
      <c r="E297" s="73"/>
      <c r="F297" s="73"/>
      <c r="G297" s="73"/>
      <c r="H297" s="73"/>
      <c r="I297" s="73"/>
      <c r="J297" s="73"/>
      <c r="K297" s="73"/>
      <c r="L297" s="73"/>
      <c r="M297" s="74"/>
      <c r="N297" s="73"/>
      <c r="O297" s="75"/>
    </row>
    <row r="298" spans="1:15" x14ac:dyDescent="0.35">
      <c r="A298" s="73"/>
      <c r="B298" s="73"/>
      <c r="C298" s="73"/>
      <c r="D298" s="73"/>
      <c r="E298" s="73"/>
      <c r="F298" s="73"/>
      <c r="G298" s="73"/>
      <c r="H298" s="73"/>
      <c r="I298" s="73"/>
      <c r="J298" s="73"/>
      <c r="K298" s="73"/>
      <c r="L298" s="73"/>
      <c r="M298" s="74"/>
      <c r="N298" s="73"/>
      <c r="O298" s="75"/>
    </row>
    <row r="299" spans="1:15" x14ac:dyDescent="0.35">
      <c r="A299" s="73"/>
      <c r="B299" s="73"/>
      <c r="C299" s="73"/>
      <c r="D299" s="73"/>
      <c r="E299" s="73"/>
      <c r="F299" s="73"/>
      <c r="G299" s="73"/>
      <c r="H299" s="73"/>
      <c r="I299" s="73"/>
      <c r="J299" s="73"/>
      <c r="K299" s="73"/>
      <c r="L299" s="73"/>
      <c r="M299" s="74"/>
      <c r="N299" s="73"/>
      <c r="O299" s="75"/>
    </row>
    <row r="300" spans="1:15" x14ac:dyDescent="0.35">
      <c r="A300" s="73"/>
      <c r="B300" s="73"/>
      <c r="C300" s="73"/>
      <c r="D300" s="73"/>
      <c r="E300" s="73"/>
      <c r="F300" s="73"/>
      <c r="G300" s="73"/>
      <c r="H300" s="73"/>
      <c r="I300" s="73"/>
      <c r="J300" s="73"/>
      <c r="K300" s="73"/>
      <c r="L300" s="73"/>
      <c r="M300" s="74"/>
      <c r="N300" s="73"/>
      <c r="O300" s="75"/>
    </row>
    <row r="301" spans="1:15" x14ac:dyDescent="0.35">
      <c r="A301" s="73"/>
      <c r="B301" s="73"/>
      <c r="C301" s="73"/>
      <c r="D301" s="73"/>
      <c r="E301" s="73"/>
      <c r="F301" s="73"/>
      <c r="G301" s="73"/>
      <c r="H301" s="73"/>
      <c r="I301" s="73"/>
      <c r="J301" s="73"/>
      <c r="K301" s="73"/>
      <c r="L301" s="73"/>
      <c r="M301" s="74"/>
      <c r="N301" s="73"/>
      <c r="O301" s="75"/>
    </row>
    <row r="302" spans="1:15" x14ac:dyDescent="0.35">
      <c r="A302" s="73"/>
      <c r="B302" s="73"/>
      <c r="C302" s="73"/>
      <c r="D302" s="73"/>
      <c r="E302" s="73"/>
      <c r="F302" s="73"/>
      <c r="G302" s="73"/>
      <c r="H302" s="73"/>
      <c r="I302" s="73"/>
      <c r="J302" s="73"/>
      <c r="K302" s="73"/>
      <c r="L302" s="73"/>
      <c r="M302" s="74"/>
      <c r="N302" s="73"/>
      <c r="O302" s="75"/>
    </row>
    <row r="303" spans="1:15" x14ac:dyDescent="0.35">
      <c r="A303" s="73"/>
      <c r="B303" s="73"/>
      <c r="C303" s="73"/>
      <c r="D303" s="73"/>
      <c r="E303" s="73"/>
      <c r="F303" s="73"/>
      <c r="G303" s="73"/>
      <c r="H303" s="73"/>
      <c r="I303" s="73"/>
      <c r="J303" s="73"/>
      <c r="K303" s="73"/>
      <c r="L303" s="73"/>
      <c r="M303" s="74"/>
      <c r="N303" s="73"/>
      <c r="O303" s="75"/>
    </row>
    <row r="304" spans="1:15" x14ac:dyDescent="0.35">
      <c r="A304" s="73"/>
      <c r="B304" s="73"/>
      <c r="C304" s="73"/>
      <c r="D304" s="73"/>
      <c r="E304" s="73"/>
      <c r="F304" s="73"/>
      <c r="G304" s="73"/>
      <c r="H304" s="73"/>
      <c r="I304" s="73"/>
      <c r="J304" s="73"/>
      <c r="K304" s="73"/>
      <c r="L304" s="73"/>
      <c r="M304" s="74"/>
      <c r="N304" s="73"/>
      <c r="O304" s="75"/>
    </row>
    <row r="305" spans="1:15" x14ac:dyDescent="0.35">
      <c r="A305" s="73"/>
      <c r="B305" s="73"/>
      <c r="C305" s="73"/>
      <c r="D305" s="73"/>
      <c r="E305" s="73"/>
      <c r="F305" s="73"/>
      <c r="G305" s="73"/>
      <c r="H305" s="73"/>
      <c r="I305" s="73"/>
      <c r="J305" s="73"/>
      <c r="K305" s="73"/>
      <c r="L305" s="73"/>
      <c r="M305" s="74"/>
      <c r="N305" s="73"/>
      <c r="O305" s="75"/>
    </row>
    <row r="306" spans="1:15" x14ac:dyDescent="0.35">
      <c r="A306" s="73"/>
      <c r="B306" s="73"/>
      <c r="C306" s="73"/>
      <c r="D306" s="73"/>
      <c r="E306" s="73"/>
      <c r="F306" s="73"/>
      <c r="G306" s="73"/>
      <c r="H306" s="73"/>
      <c r="I306" s="73"/>
      <c r="J306" s="73"/>
      <c r="K306" s="73"/>
      <c r="L306" s="73"/>
      <c r="M306" s="74"/>
      <c r="N306" s="73"/>
      <c r="O306" s="75"/>
    </row>
    <row r="307" spans="1:15" x14ac:dyDescent="0.35">
      <c r="A307" s="73"/>
      <c r="B307" s="73"/>
      <c r="C307" s="73"/>
      <c r="D307" s="73"/>
      <c r="E307" s="73"/>
      <c r="F307" s="73"/>
      <c r="G307" s="73"/>
      <c r="H307" s="73"/>
      <c r="I307" s="73"/>
      <c r="J307" s="73"/>
      <c r="K307" s="73"/>
      <c r="L307" s="73"/>
      <c r="M307" s="74"/>
      <c r="N307" s="73"/>
      <c r="O307" s="75"/>
    </row>
    <row r="308" spans="1:15" x14ac:dyDescent="0.35">
      <c r="A308" s="73"/>
      <c r="B308" s="73"/>
      <c r="C308" s="73"/>
      <c r="D308" s="73"/>
      <c r="E308" s="73"/>
      <c r="F308" s="73"/>
      <c r="G308" s="73"/>
      <c r="H308" s="73"/>
      <c r="I308" s="73"/>
      <c r="J308" s="73"/>
      <c r="K308" s="73"/>
      <c r="L308" s="73"/>
      <c r="M308" s="74"/>
      <c r="N308" s="73"/>
      <c r="O308" s="75"/>
    </row>
    <row r="309" spans="1:15" x14ac:dyDescent="0.35">
      <c r="A309" s="73"/>
      <c r="B309" s="73"/>
      <c r="C309" s="73"/>
      <c r="D309" s="73"/>
      <c r="E309" s="73"/>
      <c r="F309" s="73"/>
      <c r="G309" s="73"/>
      <c r="H309" s="73"/>
      <c r="I309" s="73"/>
      <c r="J309" s="73"/>
      <c r="K309" s="73"/>
      <c r="L309" s="73"/>
      <c r="M309" s="74"/>
      <c r="N309" s="73"/>
      <c r="O309" s="75"/>
    </row>
    <row r="310" spans="1:15" x14ac:dyDescent="0.35">
      <c r="A310" s="73"/>
      <c r="B310" s="73"/>
      <c r="C310" s="73"/>
      <c r="D310" s="73"/>
      <c r="E310" s="73"/>
      <c r="F310" s="73"/>
      <c r="G310" s="73"/>
      <c r="H310" s="73"/>
      <c r="I310" s="73"/>
      <c r="J310" s="73"/>
      <c r="K310" s="73"/>
      <c r="L310" s="73"/>
      <c r="M310" s="74"/>
      <c r="N310" s="73"/>
      <c r="O310" s="75"/>
    </row>
    <row r="311" spans="1:15" x14ac:dyDescent="0.35">
      <c r="A311" s="73"/>
      <c r="B311" s="73"/>
      <c r="C311" s="73"/>
      <c r="D311" s="73"/>
      <c r="E311" s="73"/>
      <c r="F311" s="73"/>
      <c r="G311" s="73"/>
      <c r="H311" s="73"/>
      <c r="I311" s="73"/>
      <c r="J311" s="73"/>
      <c r="K311" s="73"/>
      <c r="L311" s="73"/>
      <c r="M311" s="74"/>
      <c r="N311" s="73"/>
      <c r="O311" s="75"/>
    </row>
    <row r="312" spans="1:15" x14ac:dyDescent="0.35">
      <c r="A312" s="73"/>
      <c r="B312" s="73"/>
      <c r="C312" s="73"/>
      <c r="D312" s="73"/>
      <c r="E312" s="73"/>
      <c r="F312" s="73"/>
      <c r="G312" s="73"/>
      <c r="H312" s="73"/>
      <c r="I312" s="73"/>
      <c r="J312" s="73"/>
      <c r="K312" s="73"/>
      <c r="L312" s="73"/>
      <c r="M312" s="74"/>
      <c r="N312" s="73"/>
      <c r="O312" s="75"/>
    </row>
    <row r="313" spans="1:15" x14ac:dyDescent="0.35">
      <c r="A313" s="73"/>
      <c r="B313" s="73"/>
      <c r="C313" s="73"/>
      <c r="D313" s="73"/>
      <c r="E313" s="73"/>
      <c r="F313" s="73"/>
      <c r="G313" s="73"/>
      <c r="H313" s="73"/>
      <c r="I313" s="73"/>
      <c r="J313" s="73"/>
      <c r="K313" s="73"/>
      <c r="L313" s="73"/>
      <c r="M313" s="74"/>
      <c r="N313" s="73"/>
      <c r="O313" s="75"/>
    </row>
    <row r="314" spans="1:15" x14ac:dyDescent="0.35">
      <c r="A314" s="73"/>
      <c r="B314" s="73"/>
      <c r="C314" s="73"/>
      <c r="D314" s="73"/>
      <c r="E314" s="73"/>
      <c r="F314" s="73"/>
      <c r="G314" s="73"/>
      <c r="H314" s="73"/>
      <c r="I314" s="73"/>
      <c r="J314" s="73"/>
      <c r="K314" s="73"/>
      <c r="L314" s="73"/>
      <c r="M314" s="74"/>
      <c r="N314" s="73"/>
      <c r="O314" s="75"/>
    </row>
    <row r="315" spans="1:15" x14ac:dyDescent="0.35">
      <c r="A315" s="73"/>
      <c r="B315" s="73"/>
      <c r="C315" s="73"/>
      <c r="D315" s="73"/>
      <c r="E315" s="73"/>
      <c r="F315" s="73"/>
      <c r="G315" s="73"/>
      <c r="H315" s="73"/>
      <c r="I315" s="73"/>
      <c r="J315" s="73"/>
      <c r="K315" s="73"/>
      <c r="L315" s="73"/>
      <c r="M315" s="74"/>
      <c r="N315" s="73"/>
      <c r="O315" s="75"/>
    </row>
    <row r="316" spans="1:15" x14ac:dyDescent="0.35">
      <c r="A316" s="73"/>
      <c r="B316" s="73"/>
      <c r="C316" s="73"/>
      <c r="D316" s="73"/>
      <c r="E316" s="73"/>
      <c r="F316" s="73"/>
      <c r="G316" s="73"/>
      <c r="H316" s="73"/>
      <c r="I316" s="73"/>
      <c r="J316" s="73"/>
      <c r="K316" s="73"/>
      <c r="L316" s="73"/>
      <c r="M316" s="74"/>
      <c r="N316" s="73"/>
      <c r="O316" s="75"/>
    </row>
    <row r="317" spans="1:15" x14ac:dyDescent="0.35">
      <c r="A317" s="73"/>
      <c r="B317" s="73"/>
      <c r="C317" s="73"/>
      <c r="D317" s="73"/>
      <c r="E317" s="73"/>
      <c r="F317" s="73"/>
      <c r="G317" s="73"/>
      <c r="H317" s="73"/>
      <c r="I317" s="73"/>
      <c r="J317" s="73"/>
      <c r="K317" s="73"/>
      <c r="L317" s="73"/>
      <c r="M317" s="74"/>
      <c r="N317" s="73"/>
      <c r="O317" s="75"/>
    </row>
    <row r="318" spans="1:15" x14ac:dyDescent="0.35">
      <c r="A318" s="73"/>
      <c r="B318" s="73"/>
      <c r="C318" s="73"/>
      <c r="D318" s="73"/>
      <c r="E318" s="73"/>
      <c r="F318" s="73"/>
      <c r="G318" s="73"/>
      <c r="H318" s="73"/>
      <c r="I318" s="73"/>
      <c r="J318" s="73"/>
      <c r="K318" s="73"/>
      <c r="L318" s="73"/>
      <c r="M318" s="74"/>
      <c r="N318" s="73"/>
      <c r="O318" s="75"/>
    </row>
    <row r="319" spans="1:15" x14ac:dyDescent="0.35">
      <c r="A319" s="73"/>
      <c r="B319" s="73"/>
      <c r="C319" s="73"/>
      <c r="D319" s="73"/>
      <c r="E319" s="73"/>
      <c r="F319" s="73"/>
      <c r="G319" s="73"/>
      <c r="H319" s="73"/>
      <c r="I319" s="73"/>
      <c r="J319" s="73"/>
      <c r="K319" s="73"/>
      <c r="L319" s="73"/>
      <c r="M319" s="74"/>
      <c r="N319" s="73"/>
      <c r="O319" s="75"/>
    </row>
    <row r="320" spans="1:15" x14ac:dyDescent="0.35">
      <c r="A320" s="73"/>
      <c r="B320" s="73"/>
      <c r="C320" s="73"/>
      <c r="D320" s="73"/>
      <c r="E320" s="73"/>
      <c r="F320" s="73"/>
      <c r="G320" s="73"/>
      <c r="H320" s="73"/>
      <c r="I320" s="73"/>
      <c r="J320" s="73"/>
      <c r="K320" s="73"/>
      <c r="L320" s="73"/>
      <c r="M320" s="74"/>
      <c r="N320" s="73"/>
      <c r="O320" s="75"/>
    </row>
    <row r="321" spans="1:15" x14ac:dyDescent="0.35">
      <c r="A321" s="73"/>
      <c r="B321" s="73"/>
      <c r="C321" s="73"/>
      <c r="D321" s="73"/>
      <c r="E321" s="73"/>
      <c r="F321" s="73"/>
      <c r="G321" s="73"/>
      <c r="H321" s="73"/>
      <c r="I321" s="73"/>
      <c r="J321" s="73"/>
      <c r="K321" s="73"/>
      <c r="L321" s="73"/>
      <c r="M321" s="74"/>
      <c r="N321" s="73"/>
      <c r="O321" s="75"/>
    </row>
    <row r="322" spans="1:15" x14ac:dyDescent="0.35">
      <c r="A322" s="73"/>
      <c r="B322" s="73"/>
      <c r="C322" s="73"/>
      <c r="D322" s="73"/>
      <c r="E322" s="73"/>
      <c r="F322" s="73"/>
      <c r="G322" s="73"/>
      <c r="H322" s="73"/>
      <c r="I322" s="73"/>
      <c r="J322" s="73"/>
      <c r="K322" s="73"/>
      <c r="L322" s="73"/>
      <c r="M322" s="74"/>
      <c r="N322" s="73"/>
      <c r="O322" s="75"/>
    </row>
    <row r="323" spans="1:15" x14ac:dyDescent="0.35">
      <c r="A323" s="73"/>
      <c r="B323" s="73"/>
      <c r="C323" s="73"/>
      <c r="D323" s="73"/>
      <c r="E323" s="73"/>
      <c r="F323" s="73"/>
      <c r="G323" s="73"/>
      <c r="H323" s="73"/>
      <c r="I323" s="73"/>
      <c r="J323" s="73"/>
      <c r="K323" s="73"/>
      <c r="L323" s="73"/>
      <c r="M323" s="74"/>
      <c r="N323" s="73"/>
      <c r="O323" s="75"/>
    </row>
    <row r="324" spans="1:15" x14ac:dyDescent="0.35">
      <c r="A324" s="73"/>
      <c r="B324" s="73"/>
      <c r="C324" s="73"/>
      <c r="D324" s="73"/>
      <c r="E324" s="73"/>
      <c r="F324" s="73"/>
      <c r="G324" s="73"/>
      <c r="H324" s="73"/>
      <c r="I324" s="73"/>
      <c r="J324" s="73"/>
      <c r="K324" s="73"/>
      <c r="L324" s="73"/>
      <c r="M324" s="74"/>
      <c r="N324" s="73"/>
      <c r="O324" s="75"/>
    </row>
    <row r="325" spans="1:15" x14ac:dyDescent="0.35">
      <c r="A325" s="73"/>
      <c r="B325" s="73"/>
      <c r="C325" s="73"/>
      <c r="D325" s="73"/>
      <c r="E325" s="73"/>
      <c r="F325" s="73"/>
      <c r="G325" s="73"/>
      <c r="H325" s="73"/>
      <c r="I325" s="73"/>
      <c r="J325" s="73"/>
      <c r="K325" s="73"/>
      <c r="L325" s="73"/>
      <c r="M325" s="74"/>
      <c r="N325" s="73"/>
      <c r="O325" s="75"/>
    </row>
    <row r="326" spans="1:15" x14ac:dyDescent="0.35">
      <c r="A326" s="73"/>
      <c r="B326" s="73"/>
      <c r="C326" s="73"/>
      <c r="D326" s="73"/>
      <c r="E326" s="73"/>
      <c r="F326" s="73"/>
      <c r="G326" s="73"/>
      <c r="H326" s="73"/>
      <c r="I326" s="73"/>
      <c r="J326" s="73"/>
      <c r="K326" s="73"/>
      <c r="L326" s="73"/>
      <c r="M326" s="74"/>
      <c r="N326" s="73"/>
      <c r="O326" s="75"/>
    </row>
    <row r="327" spans="1:15" x14ac:dyDescent="0.35">
      <c r="A327" s="73"/>
      <c r="B327" s="73"/>
      <c r="C327" s="73"/>
      <c r="D327" s="73"/>
      <c r="E327" s="73"/>
      <c r="F327" s="73"/>
      <c r="G327" s="73"/>
      <c r="H327" s="73"/>
      <c r="I327" s="73"/>
      <c r="J327" s="73"/>
      <c r="K327" s="73"/>
      <c r="L327" s="73"/>
      <c r="M327" s="74"/>
      <c r="N327" s="73"/>
      <c r="O327" s="75"/>
    </row>
    <row r="328" spans="1:15" x14ac:dyDescent="0.35">
      <c r="A328" s="73"/>
      <c r="B328" s="73"/>
      <c r="C328" s="73"/>
      <c r="D328" s="73"/>
      <c r="E328" s="73"/>
      <c r="F328" s="73"/>
      <c r="G328" s="73"/>
      <c r="H328" s="73"/>
      <c r="I328" s="73"/>
      <c r="J328" s="73"/>
      <c r="K328" s="73"/>
      <c r="L328" s="73"/>
      <c r="M328" s="74"/>
      <c r="N328" s="73"/>
      <c r="O328" s="75"/>
    </row>
    <row r="329" spans="1:15" x14ac:dyDescent="0.35">
      <c r="A329" s="73"/>
      <c r="B329" s="73"/>
      <c r="C329" s="73"/>
      <c r="D329" s="73"/>
      <c r="E329" s="73"/>
      <c r="F329" s="73"/>
      <c r="G329" s="73"/>
      <c r="H329" s="73"/>
      <c r="I329" s="73"/>
      <c r="J329" s="73"/>
      <c r="K329" s="73"/>
      <c r="L329" s="73"/>
      <c r="M329" s="74"/>
      <c r="N329" s="73"/>
      <c r="O329" s="75"/>
    </row>
    <row r="330" spans="1:15" x14ac:dyDescent="0.35">
      <c r="A330" s="73"/>
      <c r="B330" s="73"/>
      <c r="C330" s="73"/>
      <c r="D330" s="73"/>
      <c r="E330" s="73"/>
      <c r="F330" s="73"/>
      <c r="G330" s="73"/>
      <c r="H330" s="73"/>
      <c r="I330" s="73"/>
      <c r="J330" s="73"/>
      <c r="K330" s="73"/>
      <c r="L330" s="73"/>
      <c r="M330" s="74"/>
      <c r="N330" s="73"/>
      <c r="O330" s="75"/>
    </row>
    <row r="331" spans="1:15" x14ac:dyDescent="0.35">
      <c r="A331" s="73"/>
      <c r="B331" s="73"/>
      <c r="C331" s="73"/>
      <c r="D331" s="73"/>
      <c r="E331" s="73"/>
      <c r="F331" s="73"/>
      <c r="G331" s="73"/>
      <c r="H331" s="73"/>
      <c r="I331" s="73"/>
      <c r="J331" s="73"/>
      <c r="K331" s="73"/>
      <c r="L331" s="73"/>
      <c r="M331" s="74"/>
      <c r="N331" s="73"/>
      <c r="O331" s="75"/>
    </row>
    <row r="332" spans="1:15" x14ac:dyDescent="0.35">
      <c r="A332" s="73"/>
      <c r="B332" s="73"/>
      <c r="C332" s="73"/>
      <c r="D332" s="73"/>
      <c r="E332" s="73"/>
      <c r="F332" s="73"/>
      <c r="G332" s="73"/>
      <c r="H332" s="73"/>
      <c r="I332" s="73"/>
      <c r="J332" s="73"/>
      <c r="K332" s="73"/>
      <c r="L332" s="73"/>
      <c r="M332" s="74"/>
      <c r="N332" s="73"/>
      <c r="O332" s="75"/>
    </row>
    <row r="333" spans="1:15" x14ac:dyDescent="0.35">
      <c r="A333" s="73"/>
      <c r="B333" s="73"/>
      <c r="C333" s="73"/>
      <c r="D333" s="73"/>
      <c r="E333" s="73"/>
      <c r="F333" s="73"/>
      <c r="G333" s="73"/>
      <c r="H333" s="73"/>
      <c r="I333" s="73"/>
      <c r="J333" s="73"/>
      <c r="K333" s="73"/>
      <c r="L333" s="73"/>
      <c r="M333" s="74"/>
      <c r="N333" s="73"/>
      <c r="O333" s="75"/>
    </row>
    <row r="334" spans="1:15" x14ac:dyDescent="0.35">
      <c r="A334" s="73"/>
      <c r="B334" s="73"/>
      <c r="C334" s="73"/>
      <c r="D334" s="73"/>
      <c r="E334" s="73"/>
      <c r="F334" s="73"/>
      <c r="G334" s="73"/>
      <c r="H334" s="73"/>
      <c r="I334" s="73"/>
      <c r="J334" s="73"/>
      <c r="K334" s="73"/>
      <c r="L334" s="73"/>
      <c r="M334" s="74"/>
      <c r="N334" s="73"/>
      <c r="O334" s="75"/>
    </row>
    <row r="335" spans="1:15" x14ac:dyDescent="0.35">
      <c r="A335" s="73"/>
      <c r="B335" s="73"/>
      <c r="C335" s="73"/>
      <c r="D335" s="73"/>
      <c r="E335" s="73"/>
      <c r="F335" s="73"/>
      <c r="G335" s="73"/>
      <c r="H335" s="73"/>
      <c r="I335" s="73"/>
      <c r="J335" s="73"/>
      <c r="K335" s="73"/>
      <c r="L335" s="73"/>
      <c r="M335" s="74"/>
      <c r="N335" s="73"/>
      <c r="O335" s="75"/>
    </row>
    <row r="336" spans="1:15" x14ac:dyDescent="0.35">
      <c r="A336" s="73"/>
      <c r="B336" s="73"/>
      <c r="C336" s="73"/>
      <c r="D336" s="73"/>
      <c r="E336" s="73"/>
      <c r="F336" s="73"/>
      <c r="G336" s="73"/>
      <c r="H336" s="73"/>
      <c r="I336" s="73"/>
      <c r="J336" s="73"/>
      <c r="K336" s="73"/>
      <c r="L336" s="73"/>
      <c r="M336" s="74"/>
      <c r="N336" s="73"/>
      <c r="O336" s="75"/>
    </row>
    <row r="337" spans="1:15" x14ac:dyDescent="0.35">
      <c r="A337" s="73"/>
      <c r="B337" s="73"/>
      <c r="C337" s="73"/>
      <c r="D337" s="73"/>
      <c r="E337" s="73"/>
      <c r="F337" s="73"/>
      <c r="G337" s="73"/>
      <c r="H337" s="73"/>
      <c r="I337" s="73"/>
      <c r="J337" s="73"/>
      <c r="K337" s="73"/>
      <c r="L337" s="73"/>
      <c r="M337" s="74"/>
      <c r="N337" s="73"/>
      <c r="O337" s="75"/>
    </row>
    <row r="338" spans="1:15" x14ac:dyDescent="0.35">
      <c r="A338" s="73"/>
      <c r="B338" s="73"/>
      <c r="C338" s="73"/>
      <c r="D338" s="73"/>
      <c r="E338" s="73"/>
      <c r="F338" s="73"/>
      <c r="G338" s="73"/>
      <c r="H338" s="73"/>
      <c r="I338" s="73"/>
      <c r="J338" s="73"/>
      <c r="K338" s="73"/>
      <c r="L338" s="73"/>
      <c r="M338" s="74"/>
      <c r="N338" s="73"/>
      <c r="O338" s="75"/>
    </row>
    <row r="339" spans="1:15" x14ac:dyDescent="0.35">
      <c r="A339" s="73"/>
      <c r="B339" s="73"/>
      <c r="C339" s="73"/>
      <c r="D339" s="73"/>
      <c r="E339" s="73"/>
      <c r="F339" s="73"/>
      <c r="G339" s="73"/>
      <c r="H339" s="73"/>
      <c r="I339" s="73"/>
      <c r="J339" s="73"/>
      <c r="K339" s="73"/>
      <c r="L339" s="73"/>
      <c r="M339" s="74"/>
      <c r="N339" s="73"/>
      <c r="O339" s="75"/>
    </row>
    <row r="340" spans="1:15" x14ac:dyDescent="0.35">
      <c r="A340" s="73"/>
      <c r="B340" s="73"/>
      <c r="C340" s="73"/>
      <c r="D340" s="73"/>
      <c r="E340" s="73"/>
      <c r="F340" s="73"/>
      <c r="G340" s="73"/>
      <c r="H340" s="73"/>
      <c r="I340" s="73"/>
      <c r="J340" s="73"/>
      <c r="K340" s="73"/>
      <c r="L340" s="73"/>
      <c r="M340" s="74"/>
      <c r="N340" s="73"/>
      <c r="O340" s="75"/>
    </row>
    <row r="341" spans="1:15" x14ac:dyDescent="0.35">
      <c r="A341" s="73"/>
      <c r="B341" s="73"/>
      <c r="C341" s="73"/>
      <c r="D341" s="73"/>
      <c r="E341" s="73"/>
      <c r="F341" s="73"/>
      <c r="G341" s="73"/>
      <c r="H341" s="73"/>
      <c r="I341" s="73"/>
      <c r="J341" s="73"/>
      <c r="K341" s="73"/>
      <c r="L341" s="73"/>
      <c r="M341" s="74"/>
      <c r="N341" s="73"/>
      <c r="O341" s="75"/>
    </row>
    <row r="342" spans="1:15" x14ac:dyDescent="0.35">
      <c r="A342" s="73"/>
      <c r="B342" s="73"/>
      <c r="C342" s="73"/>
      <c r="D342" s="73"/>
      <c r="E342" s="73"/>
      <c r="F342" s="73"/>
      <c r="G342" s="73"/>
      <c r="H342" s="73"/>
      <c r="I342" s="73"/>
      <c r="J342" s="73"/>
      <c r="K342" s="73"/>
      <c r="L342" s="73"/>
      <c r="M342" s="74"/>
      <c r="N342" s="73"/>
      <c r="O342" s="75"/>
    </row>
    <row r="343" spans="1:15" x14ac:dyDescent="0.35">
      <c r="A343" s="73"/>
      <c r="B343" s="73"/>
      <c r="C343" s="73"/>
      <c r="D343" s="73"/>
      <c r="E343" s="73"/>
      <c r="F343" s="73"/>
      <c r="G343" s="73"/>
      <c r="H343" s="73"/>
      <c r="I343" s="73"/>
      <c r="J343" s="73"/>
      <c r="K343" s="73"/>
      <c r="L343" s="73"/>
      <c r="M343" s="74"/>
      <c r="N343" s="73"/>
      <c r="O343" s="75"/>
    </row>
    <row r="344" spans="1:15" x14ac:dyDescent="0.35">
      <c r="A344" s="73"/>
      <c r="B344" s="73"/>
      <c r="C344" s="73"/>
      <c r="D344" s="73"/>
      <c r="E344" s="73"/>
      <c r="F344" s="73"/>
      <c r="G344" s="73"/>
      <c r="H344" s="73"/>
      <c r="I344" s="73"/>
      <c r="J344" s="73"/>
      <c r="K344" s="73"/>
      <c r="L344" s="73"/>
      <c r="M344" s="74"/>
      <c r="N344" s="73"/>
      <c r="O344" s="75"/>
    </row>
    <row r="345" spans="1:15" x14ac:dyDescent="0.35">
      <c r="A345" s="73"/>
      <c r="B345" s="73"/>
      <c r="C345" s="73"/>
      <c r="D345" s="73"/>
      <c r="E345" s="73"/>
      <c r="F345" s="73"/>
      <c r="G345" s="73"/>
      <c r="H345" s="73"/>
      <c r="I345" s="73"/>
      <c r="J345" s="73"/>
      <c r="K345" s="73"/>
      <c r="L345" s="73"/>
      <c r="M345" s="74"/>
      <c r="N345" s="73"/>
      <c r="O345" s="75"/>
    </row>
    <row r="346" spans="1:15" x14ac:dyDescent="0.35">
      <c r="A346" s="73"/>
      <c r="B346" s="73"/>
      <c r="C346" s="73"/>
      <c r="D346" s="73"/>
      <c r="E346" s="73"/>
      <c r="F346" s="73"/>
      <c r="G346" s="73"/>
      <c r="H346" s="73"/>
      <c r="I346" s="73"/>
      <c r="J346" s="73"/>
      <c r="K346" s="73"/>
      <c r="L346" s="73"/>
      <c r="M346" s="74"/>
      <c r="N346" s="73"/>
      <c r="O346" s="75"/>
    </row>
    <row r="347" spans="1:15" x14ac:dyDescent="0.35">
      <c r="A347" s="73"/>
      <c r="B347" s="73"/>
      <c r="C347" s="73"/>
      <c r="D347" s="73"/>
      <c r="E347" s="73"/>
      <c r="F347" s="73"/>
      <c r="G347" s="73"/>
      <c r="H347" s="73"/>
      <c r="I347" s="73"/>
      <c r="J347" s="73"/>
      <c r="K347" s="73"/>
      <c r="L347" s="73"/>
      <c r="M347" s="74"/>
      <c r="N347" s="73"/>
      <c r="O347" s="75"/>
    </row>
    <row r="348" spans="1:15" x14ac:dyDescent="0.35">
      <c r="A348" s="73"/>
      <c r="B348" s="73"/>
      <c r="C348" s="73"/>
      <c r="D348" s="73"/>
      <c r="E348" s="73"/>
      <c r="F348" s="73"/>
      <c r="G348" s="73"/>
      <c r="H348" s="73"/>
      <c r="I348" s="73"/>
      <c r="J348" s="73"/>
      <c r="K348" s="73"/>
      <c r="L348" s="73"/>
      <c r="M348" s="74"/>
      <c r="N348" s="73"/>
      <c r="O348" s="75"/>
    </row>
    <row r="349" spans="1:15" x14ac:dyDescent="0.35">
      <c r="A349" s="73"/>
      <c r="B349" s="73"/>
      <c r="C349" s="73"/>
      <c r="D349" s="73"/>
      <c r="E349" s="73"/>
      <c r="F349" s="73"/>
      <c r="G349" s="73"/>
      <c r="H349" s="73"/>
      <c r="I349" s="73"/>
      <c r="J349" s="73"/>
      <c r="K349" s="73"/>
      <c r="L349" s="73"/>
      <c r="M349" s="74"/>
      <c r="N349" s="73"/>
      <c r="O349" s="75"/>
    </row>
    <row r="350" spans="1:15" x14ac:dyDescent="0.35">
      <c r="A350" s="73"/>
      <c r="B350" s="73"/>
      <c r="C350" s="73"/>
      <c r="D350" s="73"/>
      <c r="E350" s="73"/>
      <c r="F350" s="73"/>
      <c r="G350" s="73"/>
      <c r="H350" s="73"/>
      <c r="I350" s="73"/>
      <c r="J350" s="73"/>
      <c r="K350" s="73"/>
      <c r="L350" s="73"/>
      <c r="M350" s="74"/>
      <c r="N350" s="73"/>
      <c r="O350" s="75"/>
    </row>
    <row r="351" spans="1:15" x14ac:dyDescent="0.35">
      <c r="A351" s="73"/>
      <c r="B351" s="73"/>
      <c r="C351" s="73"/>
      <c r="D351" s="73"/>
      <c r="E351" s="73"/>
      <c r="F351" s="73"/>
      <c r="G351" s="73"/>
      <c r="H351" s="73"/>
      <c r="I351" s="73"/>
      <c r="J351" s="73"/>
      <c r="K351" s="73"/>
      <c r="L351" s="73"/>
      <c r="M351" s="74"/>
      <c r="N351" s="73"/>
      <c r="O351" s="75"/>
    </row>
    <row r="352" spans="1:15" x14ac:dyDescent="0.35">
      <c r="A352" s="73"/>
      <c r="B352" s="73"/>
      <c r="C352" s="73"/>
      <c r="D352" s="73"/>
      <c r="E352" s="73"/>
      <c r="F352" s="73"/>
      <c r="G352" s="73"/>
      <c r="H352" s="73"/>
      <c r="I352" s="73"/>
      <c r="J352" s="73"/>
      <c r="K352" s="73"/>
      <c r="L352" s="73"/>
      <c r="M352" s="74"/>
      <c r="N352" s="73"/>
      <c r="O352" s="75"/>
    </row>
    <row r="353" spans="1:15" x14ac:dyDescent="0.35">
      <c r="A353" s="73"/>
      <c r="B353" s="73"/>
      <c r="C353" s="73"/>
      <c r="D353" s="73"/>
      <c r="E353" s="73"/>
      <c r="F353" s="73"/>
      <c r="G353" s="73"/>
      <c r="H353" s="73"/>
      <c r="I353" s="73"/>
      <c r="J353" s="73"/>
      <c r="K353" s="73"/>
      <c r="L353" s="73"/>
      <c r="M353" s="74"/>
      <c r="N353" s="73"/>
      <c r="O353" s="75"/>
    </row>
    <row r="354" spans="1:15" x14ac:dyDescent="0.35">
      <c r="A354" s="73"/>
      <c r="B354" s="73"/>
      <c r="C354" s="73"/>
      <c r="D354" s="73"/>
      <c r="E354" s="73"/>
      <c r="F354" s="73"/>
      <c r="G354" s="73"/>
      <c r="H354" s="73"/>
      <c r="I354" s="73"/>
      <c r="J354" s="73"/>
      <c r="K354" s="73"/>
      <c r="L354" s="73"/>
      <c r="M354" s="74"/>
      <c r="N354" s="73"/>
      <c r="O354" s="75"/>
    </row>
    <row r="355" spans="1:15" x14ac:dyDescent="0.35">
      <c r="A355" s="73"/>
      <c r="B355" s="73"/>
      <c r="C355" s="73"/>
      <c r="D355" s="73"/>
      <c r="E355" s="73"/>
      <c r="F355" s="73"/>
      <c r="G355" s="73"/>
      <c r="H355" s="73"/>
      <c r="I355" s="73"/>
      <c r="J355" s="73"/>
      <c r="K355" s="73"/>
      <c r="L355" s="73"/>
      <c r="M355" s="74"/>
      <c r="N355" s="73"/>
      <c r="O355" s="75"/>
    </row>
    <row r="356" spans="1:15" x14ac:dyDescent="0.35">
      <c r="A356" s="73"/>
      <c r="B356" s="73"/>
      <c r="C356" s="73"/>
      <c r="D356" s="73"/>
      <c r="E356" s="73"/>
      <c r="F356" s="73"/>
      <c r="G356" s="73"/>
      <c r="H356" s="73"/>
      <c r="I356" s="73"/>
      <c r="J356" s="73"/>
      <c r="K356" s="73"/>
      <c r="L356" s="73"/>
      <c r="M356" s="74"/>
      <c r="N356" s="73"/>
      <c r="O356" s="75"/>
    </row>
    <row r="357" spans="1:15" x14ac:dyDescent="0.35">
      <c r="A357" s="73"/>
      <c r="B357" s="73"/>
      <c r="C357" s="73"/>
      <c r="D357" s="73"/>
      <c r="E357" s="73"/>
      <c r="F357" s="73"/>
      <c r="G357" s="73"/>
      <c r="H357" s="73"/>
      <c r="I357" s="73"/>
      <c r="J357" s="73"/>
      <c r="K357" s="73"/>
      <c r="L357" s="73"/>
      <c r="M357" s="74"/>
      <c r="N357" s="73"/>
      <c r="O357" s="75"/>
    </row>
    <row r="358" spans="1:15" x14ac:dyDescent="0.35">
      <c r="A358" s="73"/>
      <c r="B358" s="73"/>
      <c r="C358" s="73"/>
      <c r="D358" s="73"/>
      <c r="E358" s="73"/>
      <c r="F358" s="73"/>
      <c r="G358" s="73"/>
      <c r="H358" s="73"/>
      <c r="I358" s="73"/>
      <c r="J358" s="73"/>
      <c r="K358" s="73"/>
      <c r="L358" s="73"/>
      <c r="M358" s="74"/>
      <c r="N358" s="73"/>
      <c r="O358" s="75"/>
    </row>
    <row r="359" spans="1:15" x14ac:dyDescent="0.35">
      <c r="A359" s="73"/>
      <c r="B359" s="73"/>
      <c r="C359" s="73"/>
      <c r="D359" s="73"/>
      <c r="E359" s="73"/>
      <c r="F359" s="73"/>
      <c r="G359" s="73"/>
      <c r="H359" s="73"/>
      <c r="I359" s="73"/>
      <c r="J359" s="73"/>
      <c r="K359" s="73"/>
      <c r="L359" s="73"/>
      <c r="M359" s="74"/>
      <c r="N359" s="73"/>
      <c r="O359" s="75"/>
    </row>
    <row r="360" spans="1:15" x14ac:dyDescent="0.35">
      <c r="A360" s="73"/>
      <c r="B360" s="73"/>
      <c r="C360" s="73"/>
      <c r="D360" s="73"/>
      <c r="E360" s="73"/>
      <c r="F360" s="73"/>
      <c r="G360" s="73"/>
      <c r="H360" s="73"/>
      <c r="I360" s="73"/>
      <c r="J360" s="73"/>
      <c r="K360" s="73"/>
      <c r="L360" s="73"/>
      <c r="M360" s="74"/>
      <c r="N360" s="73"/>
      <c r="O360" s="75"/>
    </row>
    <row r="361" spans="1:15" x14ac:dyDescent="0.35">
      <c r="A361" s="73"/>
      <c r="B361" s="73"/>
      <c r="C361" s="73"/>
      <c r="D361" s="73"/>
      <c r="E361" s="73"/>
      <c r="F361" s="73"/>
      <c r="G361" s="73"/>
      <c r="H361" s="73"/>
      <c r="I361" s="73"/>
      <c r="J361" s="73"/>
      <c r="K361" s="73"/>
      <c r="L361" s="73"/>
      <c r="M361" s="74"/>
      <c r="N361" s="73"/>
      <c r="O361" s="75"/>
    </row>
    <row r="362" spans="1:15" x14ac:dyDescent="0.35">
      <c r="A362" s="73"/>
      <c r="B362" s="73"/>
      <c r="C362" s="73"/>
      <c r="D362" s="73"/>
      <c r="E362" s="73"/>
      <c r="F362" s="73"/>
      <c r="G362" s="73"/>
      <c r="H362" s="73"/>
      <c r="I362" s="73"/>
      <c r="J362" s="73"/>
      <c r="K362" s="73"/>
      <c r="L362" s="73"/>
      <c r="M362" s="74"/>
      <c r="N362" s="73"/>
      <c r="O362" s="75"/>
    </row>
    <row r="363" spans="1:15" x14ac:dyDescent="0.35">
      <c r="A363" s="73"/>
      <c r="B363" s="73"/>
      <c r="C363" s="73"/>
      <c r="D363" s="73"/>
      <c r="E363" s="73"/>
      <c r="F363" s="73"/>
      <c r="G363" s="73"/>
      <c r="H363" s="73"/>
      <c r="I363" s="73"/>
      <c r="J363" s="73"/>
      <c r="K363" s="73"/>
      <c r="L363" s="73"/>
      <c r="M363" s="74"/>
      <c r="N363" s="73"/>
      <c r="O363" s="75"/>
    </row>
    <row r="364" spans="1:15" x14ac:dyDescent="0.35">
      <c r="A364" s="73"/>
      <c r="B364" s="73"/>
      <c r="C364" s="73"/>
      <c r="D364" s="73"/>
      <c r="E364" s="73"/>
      <c r="F364" s="73"/>
      <c r="G364" s="73"/>
      <c r="H364" s="73"/>
      <c r="I364" s="73"/>
      <c r="J364" s="73"/>
      <c r="K364" s="73"/>
      <c r="L364" s="73"/>
      <c r="M364" s="74"/>
      <c r="N364" s="73"/>
      <c r="O364" s="75"/>
    </row>
    <row r="365" spans="1:15" x14ac:dyDescent="0.35">
      <c r="A365" s="73"/>
      <c r="B365" s="73"/>
      <c r="C365" s="73"/>
      <c r="D365" s="73"/>
      <c r="E365" s="73"/>
      <c r="F365" s="73"/>
      <c r="G365" s="73"/>
      <c r="H365" s="73"/>
      <c r="I365" s="73"/>
      <c r="J365" s="73"/>
      <c r="K365" s="73"/>
      <c r="L365" s="73"/>
      <c r="M365" s="74"/>
      <c r="N365" s="73"/>
      <c r="O365" s="75"/>
    </row>
    <row r="366" spans="1:15" x14ac:dyDescent="0.35">
      <c r="A366" s="73"/>
      <c r="B366" s="73"/>
      <c r="C366" s="73"/>
      <c r="D366" s="73"/>
      <c r="E366" s="73"/>
      <c r="F366" s="73"/>
      <c r="G366" s="73"/>
      <c r="H366" s="73"/>
      <c r="I366" s="73"/>
      <c r="J366" s="73"/>
      <c r="K366" s="73"/>
      <c r="L366" s="73"/>
      <c r="M366" s="74"/>
      <c r="N366" s="73"/>
      <c r="O366" s="75"/>
    </row>
    <row r="367" spans="1:15" x14ac:dyDescent="0.35">
      <c r="A367" s="73"/>
      <c r="B367" s="73"/>
      <c r="C367" s="73"/>
      <c r="D367" s="73"/>
      <c r="E367" s="73"/>
      <c r="F367" s="73"/>
      <c r="G367" s="73"/>
      <c r="H367" s="73"/>
      <c r="I367" s="73"/>
      <c r="J367" s="73"/>
      <c r="K367" s="73"/>
      <c r="L367" s="73"/>
      <c r="M367" s="74"/>
      <c r="N367" s="73"/>
      <c r="O367" s="75"/>
    </row>
    <row r="368" spans="1:15" x14ac:dyDescent="0.35">
      <c r="A368" s="73"/>
      <c r="B368" s="73"/>
      <c r="C368" s="73"/>
      <c r="D368" s="73"/>
      <c r="E368" s="73"/>
      <c r="F368" s="73"/>
      <c r="G368" s="73"/>
      <c r="H368" s="73"/>
      <c r="I368" s="73"/>
      <c r="J368" s="73"/>
      <c r="K368" s="73"/>
      <c r="L368" s="73"/>
      <c r="M368" s="74"/>
      <c r="N368" s="73"/>
      <c r="O368" s="75"/>
    </row>
    <row r="369" spans="1:15" x14ac:dyDescent="0.35">
      <c r="A369" s="73"/>
      <c r="B369" s="73"/>
      <c r="C369" s="73"/>
      <c r="D369" s="73"/>
      <c r="E369" s="73"/>
      <c r="F369" s="73"/>
      <c r="G369" s="73"/>
      <c r="H369" s="73"/>
      <c r="I369" s="73"/>
      <c r="J369" s="73"/>
      <c r="K369" s="73"/>
      <c r="L369" s="73"/>
      <c r="M369" s="74"/>
      <c r="N369" s="73"/>
      <c r="O369" s="75"/>
    </row>
    <row r="370" spans="1:15" x14ac:dyDescent="0.35">
      <c r="A370" s="73"/>
      <c r="B370" s="73"/>
      <c r="C370" s="73"/>
      <c r="D370" s="73"/>
      <c r="E370" s="73"/>
      <c r="F370" s="73"/>
      <c r="G370" s="73"/>
      <c r="H370" s="73"/>
      <c r="I370" s="73"/>
      <c r="J370" s="73"/>
      <c r="K370" s="73"/>
      <c r="L370" s="73"/>
      <c r="M370" s="74"/>
      <c r="N370" s="73"/>
      <c r="O370" s="75"/>
    </row>
    <row r="371" spans="1:15" x14ac:dyDescent="0.35">
      <c r="A371" s="73"/>
      <c r="B371" s="73"/>
      <c r="C371" s="73"/>
      <c r="D371" s="73"/>
      <c r="E371" s="73"/>
      <c r="F371" s="73"/>
      <c r="G371" s="73"/>
      <c r="H371" s="73"/>
      <c r="I371" s="73"/>
      <c r="J371" s="73"/>
      <c r="K371" s="73"/>
      <c r="L371" s="73"/>
      <c r="M371" s="74"/>
      <c r="N371" s="73"/>
      <c r="O371" s="75"/>
    </row>
    <row r="372" spans="1:15" x14ac:dyDescent="0.35">
      <c r="A372" s="73"/>
      <c r="B372" s="73"/>
      <c r="C372" s="73"/>
      <c r="D372" s="73"/>
      <c r="E372" s="73"/>
      <c r="F372" s="73"/>
      <c r="G372" s="73"/>
      <c r="H372" s="73"/>
      <c r="I372" s="73"/>
      <c r="J372" s="73"/>
      <c r="K372" s="73"/>
      <c r="L372" s="73"/>
      <c r="M372" s="74"/>
      <c r="N372" s="73"/>
      <c r="O372" s="75"/>
    </row>
    <row r="373" spans="1:15" x14ac:dyDescent="0.35">
      <c r="A373" s="73"/>
      <c r="B373" s="73"/>
      <c r="C373" s="73"/>
      <c r="D373" s="73"/>
      <c r="E373" s="73"/>
      <c r="F373" s="73"/>
      <c r="G373" s="73"/>
      <c r="H373" s="73"/>
      <c r="I373" s="73"/>
      <c r="J373" s="73"/>
      <c r="K373" s="73"/>
      <c r="L373" s="73"/>
      <c r="M373" s="74"/>
      <c r="N373" s="73"/>
      <c r="O373" s="75"/>
    </row>
    <row r="374" spans="1:15" x14ac:dyDescent="0.35">
      <c r="A374" s="73"/>
      <c r="B374" s="73"/>
      <c r="C374" s="73"/>
      <c r="D374" s="73"/>
      <c r="E374" s="73"/>
      <c r="F374" s="73"/>
      <c r="G374" s="73"/>
      <c r="H374" s="73"/>
      <c r="I374" s="73"/>
      <c r="J374" s="73"/>
      <c r="K374" s="73"/>
      <c r="L374" s="73"/>
      <c r="M374" s="74"/>
      <c r="N374" s="73"/>
      <c r="O374" s="75"/>
    </row>
    <row r="375" spans="1:15" x14ac:dyDescent="0.35">
      <c r="A375" s="73"/>
      <c r="B375" s="73"/>
      <c r="C375" s="73"/>
      <c r="D375" s="73"/>
      <c r="E375" s="73"/>
      <c r="F375" s="73"/>
      <c r="G375" s="73"/>
      <c r="H375" s="73"/>
      <c r="I375" s="73"/>
      <c r="J375" s="73"/>
      <c r="K375" s="73"/>
      <c r="L375" s="73"/>
      <c r="M375" s="74"/>
      <c r="N375" s="73"/>
      <c r="O375" s="75"/>
    </row>
    <row r="376" spans="1:15" x14ac:dyDescent="0.35">
      <c r="A376" s="73"/>
      <c r="B376" s="73"/>
      <c r="C376" s="73"/>
      <c r="D376" s="73"/>
      <c r="E376" s="73"/>
      <c r="F376" s="73"/>
      <c r="G376" s="73"/>
      <c r="H376" s="73"/>
      <c r="I376" s="73"/>
      <c r="J376" s="73"/>
      <c r="K376" s="73"/>
      <c r="L376" s="73"/>
      <c r="M376" s="74"/>
      <c r="N376" s="73"/>
      <c r="O376" s="75"/>
    </row>
    <row r="377" spans="1:15" x14ac:dyDescent="0.35">
      <c r="A377" s="73"/>
      <c r="B377" s="73"/>
      <c r="C377" s="73"/>
      <c r="D377" s="73"/>
      <c r="E377" s="73"/>
      <c r="F377" s="73"/>
      <c r="G377" s="73"/>
      <c r="H377" s="73"/>
      <c r="I377" s="73"/>
      <c r="J377" s="73"/>
      <c r="K377" s="73"/>
      <c r="L377" s="73"/>
      <c r="M377" s="74"/>
      <c r="N377" s="73"/>
      <c r="O377" s="75"/>
    </row>
    <row r="378" spans="1:15" x14ac:dyDescent="0.35">
      <c r="A378" s="73"/>
      <c r="B378" s="73"/>
      <c r="C378" s="73"/>
      <c r="D378" s="73"/>
      <c r="E378" s="73"/>
      <c r="F378" s="73"/>
      <c r="G378" s="73"/>
      <c r="H378" s="73"/>
      <c r="I378" s="73"/>
      <c r="J378" s="73"/>
      <c r="K378" s="73"/>
      <c r="L378" s="73"/>
      <c r="M378" s="74"/>
      <c r="N378" s="73"/>
      <c r="O378" s="75"/>
    </row>
    <row r="379" spans="1:15" x14ac:dyDescent="0.35">
      <c r="A379" s="73"/>
      <c r="B379" s="73"/>
      <c r="C379" s="73"/>
      <c r="D379" s="73"/>
      <c r="E379" s="73"/>
      <c r="F379" s="73"/>
      <c r="G379" s="73"/>
      <c r="H379" s="73"/>
      <c r="I379" s="73"/>
      <c r="J379" s="73"/>
      <c r="K379" s="73"/>
      <c r="L379" s="73"/>
      <c r="M379" s="74"/>
      <c r="N379" s="73"/>
      <c r="O379" s="75"/>
    </row>
    <row r="380" spans="1:15" x14ac:dyDescent="0.35">
      <c r="A380" s="73"/>
      <c r="B380" s="73"/>
      <c r="C380" s="73"/>
      <c r="D380" s="73"/>
      <c r="E380" s="73"/>
      <c r="F380" s="73"/>
      <c r="G380" s="73"/>
      <c r="H380" s="73"/>
      <c r="I380" s="73"/>
      <c r="J380" s="73"/>
      <c r="K380" s="73"/>
      <c r="L380" s="73"/>
      <c r="M380" s="74"/>
      <c r="N380" s="73"/>
      <c r="O380" s="75"/>
    </row>
    <row r="381" spans="1:15" x14ac:dyDescent="0.35">
      <c r="A381" s="73"/>
      <c r="B381" s="73"/>
      <c r="C381" s="73"/>
      <c r="D381" s="73"/>
      <c r="E381" s="73"/>
      <c r="F381" s="73"/>
      <c r="G381" s="73"/>
      <c r="H381" s="73"/>
      <c r="I381" s="73"/>
      <c r="J381" s="73"/>
      <c r="K381" s="73"/>
      <c r="L381" s="73"/>
      <c r="M381" s="74"/>
      <c r="N381" s="73"/>
      <c r="O381" s="75"/>
    </row>
    <row r="382" spans="1:15" x14ac:dyDescent="0.35">
      <c r="A382" s="73"/>
      <c r="B382" s="73"/>
      <c r="C382" s="73"/>
      <c r="D382" s="73"/>
      <c r="E382" s="73"/>
      <c r="F382" s="73"/>
      <c r="G382" s="73"/>
      <c r="H382" s="73"/>
      <c r="I382" s="73"/>
      <c r="J382" s="73"/>
      <c r="K382" s="73"/>
      <c r="L382" s="73"/>
      <c r="M382" s="74"/>
      <c r="N382" s="73"/>
      <c r="O382" s="75"/>
    </row>
    <row r="383" spans="1:15" x14ac:dyDescent="0.35">
      <c r="A383" s="73"/>
      <c r="B383" s="73"/>
      <c r="C383" s="73"/>
      <c r="D383" s="73"/>
      <c r="E383" s="73"/>
      <c r="F383" s="73"/>
      <c r="G383" s="73"/>
      <c r="H383" s="73"/>
      <c r="I383" s="73"/>
      <c r="J383" s="73"/>
      <c r="K383" s="73"/>
      <c r="L383" s="73"/>
      <c r="M383" s="74"/>
      <c r="N383" s="73"/>
      <c r="O383" s="75"/>
    </row>
    <row r="384" spans="1:15" x14ac:dyDescent="0.35">
      <c r="A384" s="73"/>
      <c r="B384" s="73"/>
      <c r="C384" s="73"/>
      <c r="D384" s="73"/>
      <c r="E384" s="73"/>
      <c r="F384" s="73"/>
      <c r="G384" s="73"/>
      <c r="H384" s="73"/>
      <c r="I384" s="73"/>
      <c r="J384" s="73"/>
      <c r="K384" s="73"/>
      <c r="L384" s="73"/>
      <c r="M384" s="74"/>
      <c r="N384" s="73"/>
      <c r="O384" s="75"/>
    </row>
    <row r="385" spans="1:15" x14ac:dyDescent="0.35">
      <c r="A385" s="73"/>
      <c r="B385" s="73"/>
      <c r="C385" s="73"/>
      <c r="D385" s="73"/>
      <c r="E385" s="73"/>
      <c r="F385" s="73"/>
      <c r="G385" s="73"/>
      <c r="H385" s="73"/>
      <c r="I385" s="73"/>
      <c r="J385" s="73"/>
      <c r="K385" s="73"/>
      <c r="L385" s="73"/>
      <c r="M385" s="74"/>
      <c r="N385" s="73"/>
      <c r="O385" s="75"/>
    </row>
    <row r="386" spans="1:15" x14ac:dyDescent="0.35">
      <c r="A386" s="73"/>
      <c r="B386" s="73"/>
      <c r="C386" s="73"/>
      <c r="D386" s="73"/>
      <c r="E386" s="73"/>
      <c r="F386" s="73"/>
      <c r="G386" s="73"/>
      <c r="H386" s="73"/>
      <c r="I386" s="73"/>
      <c r="J386" s="73"/>
      <c r="K386" s="73"/>
      <c r="L386" s="73"/>
      <c r="M386" s="74"/>
      <c r="N386" s="73"/>
      <c r="O386" s="75"/>
    </row>
    <row r="387" spans="1:15" x14ac:dyDescent="0.35">
      <c r="A387" s="73"/>
      <c r="B387" s="73"/>
      <c r="C387" s="73"/>
      <c r="D387" s="73"/>
      <c r="E387" s="73"/>
      <c r="F387" s="73"/>
      <c r="G387" s="73"/>
      <c r="H387" s="73"/>
      <c r="I387" s="73"/>
      <c r="J387" s="73"/>
      <c r="K387" s="73"/>
      <c r="L387" s="73"/>
      <c r="M387" s="74"/>
      <c r="N387" s="73"/>
      <c r="O387" s="75"/>
    </row>
    <row r="388" spans="1:15" x14ac:dyDescent="0.35">
      <c r="A388" s="73"/>
      <c r="B388" s="73"/>
      <c r="C388" s="73"/>
      <c r="D388" s="73"/>
      <c r="E388" s="73"/>
      <c r="F388" s="73"/>
      <c r="G388" s="73"/>
      <c r="H388" s="73"/>
      <c r="I388" s="73"/>
      <c r="J388" s="73"/>
      <c r="K388" s="73"/>
      <c r="L388" s="73"/>
      <c r="M388" s="74"/>
      <c r="N388" s="73"/>
      <c r="O388" s="75"/>
    </row>
    <row r="389" spans="1:15" x14ac:dyDescent="0.35">
      <c r="A389" s="73"/>
      <c r="B389" s="73"/>
      <c r="C389" s="73"/>
      <c r="D389" s="73"/>
      <c r="E389" s="73"/>
      <c r="F389" s="73"/>
      <c r="G389" s="73"/>
      <c r="H389" s="73"/>
      <c r="I389" s="73"/>
      <c r="J389" s="73"/>
      <c r="K389" s="73"/>
      <c r="L389" s="73"/>
      <c r="M389" s="74"/>
      <c r="N389" s="73"/>
      <c r="O389" s="75"/>
    </row>
    <row r="390" spans="1:15" x14ac:dyDescent="0.35">
      <c r="A390" s="73"/>
      <c r="B390" s="73"/>
      <c r="C390" s="73"/>
      <c r="D390" s="73"/>
      <c r="E390" s="73"/>
      <c r="F390" s="73"/>
      <c r="G390" s="73"/>
      <c r="H390" s="73"/>
      <c r="I390" s="73"/>
      <c r="J390" s="73"/>
      <c r="K390" s="73"/>
      <c r="L390" s="73"/>
      <c r="M390" s="74"/>
      <c r="N390" s="73"/>
      <c r="O390" s="75"/>
    </row>
    <row r="391" spans="1:15" x14ac:dyDescent="0.35">
      <c r="A391" s="73"/>
      <c r="B391" s="73"/>
      <c r="C391" s="73"/>
      <c r="D391" s="73"/>
      <c r="E391" s="73"/>
      <c r="F391" s="73"/>
      <c r="G391" s="73"/>
      <c r="H391" s="73"/>
      <c r="I391" s="73"/>
      <c r="J391" s="73"/>
      <c r="K391" s="73"/>
      <c r="L391" s="73"/>
      <c r="M391" s="74"/>
      <c r="N391" s="73"/>
      <c r="O391" s="75"/>
    </row>
    <row r="392" spans="1:15" x14ac:dyDescent="0.35">
      <c r="A392" s="73"/>
      <c r="B392" s="73"/>
      <c r="C392" s="73"/>
      <c r="D392" s="73"/>
      <c r="E392" s="73"/>
      <c r="F392" s="73"/>
      <c r="G392" s="73"/>
      <c r="H392" s="73"/>
      <c r="I392" s="73"/>
      <c r="J392" s="73"/>
      <c r="K392" s="73"/>
      <c r="L392" s="73"/>
      <c r="M392" s="74"/>
      <c r="N392" s="73"/>
      <c r="O392" s="75"/>
    </row>
    <row r="393" spans="1:15" x14ac:dyDescent="0.35">
      <c r="A393" s="73"/>
      <c r="B393" s="73"/>
      <c r="C393" s="73"/>
      <c r="D393" s="73"/>
      <c r="E393" s="73"/>
      <c r="F393" s="73"/>
      <c r="G393" s="73"/>
      <c r="H393" s="73"/>
      <c r="I393" s="73"/>
      <c r="J393" s="73"/>
      <c r="K393" s="73"/>
      <c r="L393" s="73"/>
      <c r="M393" s="74"/>
      <c r="N393" s="73"/>
      <c r="O393" s="75"/>
    </row>
    <row r="394" spans="1:15" x14ac:dyDescent="0.35">
      <c r="A394" s="73"/>
      <c r="B394" s="73"/>
      <c r="C394" s="73"/>
      <c r="D394" s="73"/>
      <c r="E394" s="73"/>
      <c r="F394" s="73"/>
      <c r="G394" s="73"/>
      <c r="H394" s="73"/>
      <c r="I394" s="73"/>
      <c r="J394" s="73"/>
      <c r="K394" s="73"/>
      <c r="L394" s="73"/>
      <c r="M394" s="74"/>
      <c r="N394" s="73"/>
      <c r="O394" s="75"/>
    </row>
    <row r="395" spans="1:15" x14ac:dyDescent="0.35">
      <c r="A395" s="73"/>
      <c r="B395" s="73"/>
      <c r="C395" s="73"/>
      <c r="D395" s="73"/>
      <c r="E395" s="73"/>
      <c r="F395" s="73"/>
      <c r="G395" s="73"/>
      <c r="H395" s="73"/>
      <c r="I395" s="73"/>
      <c r="J395" s="73"/>
      <c r="K395" s="73"/>
      <c r="L395" s="73"/>
      <c r="M395" s="74"/>
      <c r="N395" s="73"/>
      <c r="O395" s="75"/>
    </row>
    <row r="396" spans="1:15" x14ac:dyDescent="0.35">
      <c r="A396" s="73"/>
      <c r="B396" s="73"/>
      <c r="C396" s="73"/>
      <c r="D396" s="73"/>
      <c r="E396" s="73"/>
      <c r="F396" s="73"/>
      <c r="G396" s="73"/>
      <c r="H396" s="73"/>
      <c r="I396" s="73"/>
      <c r="J396" s="73"/>
      <c r="K396" s="73"/>
      <c r="L396" s="73"/>
      <c r="M396" s="74"/>
      <c r="N396" s="73"/>
      <c r="O396" s="75"/>
    </row>
    <row r="397" spans="1:15" x14ac:dyDescent="0.35">
      <c r="A397" s="73"/>
      <c r="B397" s="73"/>
      <c r="C397" s="73"/>
      <c r="D397" s="73"/>
      <c r="E397" s="73"/>
      <c r="F397" s="73"/>
      <c r="G397" s="73"/>
      <c r="H397" s="73"/>
      <c r="I397" s="73"/>
      <c r="J397" s="73"/>
      <c r="K397" s="73"/>
      <c r="L397" s="73"/>
      <c r="M397" s="74"/>
      <c r="N397" s="73"/>
      <c r="O397" s="75"/>
    </row>
    <row r="398" spans="1:15" x14ac:dyDescent="0.35">
      <c r="A398" s="73"/>
      <c r="B398" s="73"/>
      <c r="C398" s="73"/>
      <c r="D398" s="73"/>
      <c r="E398" s="73"/>
      <c r="F398" s="73"/>
      <c r="G398" s="73"/>
      <c r="H398" s="73"/>
      <c r="I398" s="73"/>
      <c r="J398" s="73"/>
      <c r="K398" s="73"/>
      <c r="L398" s="73"/>
      <c r="M398" s="74"/>
      <c r="N398" s="73"/>
      <c r="O398" s="75"/>
    </row>
    <row r="399" spans="1:15" x14ac:dyDescent="0.35">
      <c r="A399" s="73"/>
      <c r="B399" s="73"/>
      <c r="C399" s="73"/>
      <c r="D399" s="73"/>
      <c r="E399" s="73"/>
      <c r="F399" s="73"/>
      <c r="G399" s="73"/>
      <c r="H399" s="73"/>
      <c r="I399" s="73"/>
      <c r="J399" s="73"/>
      <c r="K399" s="73"/>
      <c r="L399" s="73"/>
      <c r="M399" s="74"/>
      <c r="N399" s="73"/>
      <c r="O399" s="75"/>
    </row>
    <row r="400" spans="1:15" x14ac:dyDescent="0.35">
      <c r="A400" s="73"/>
      <c r="B400" s="73"/>
      <c r="C400" s="73"/>
      <c r="D400" s="73"/>
      <c r="E400" s="73"/>
      <c r="F400" s="73"/>
      <c r="G400" s="73"/>
      <c r="H400" s="73"/>
      <c r="I400" s="73"/>
      <c r="J400" s="73"/>
      <c r="K400" s="73"/>
      <c r="L400" s="73"/>
      <c r="M400" s="74"/>
      <c r="N400" s="73"/>
      <c r="O400" s="75"/>
    </row>
    <row r="401" spans="1:15" x14ac:dyDescent="0.35">
      <c r="A401" s="73"/>
      <c r="B401" s="73"/>
      <c r="C401" s="73"/>
      <c r="D401" s="73"/>
      <c r="E401" s="73"/>
      <c r="F401" s="73"/>
      <c r="G401" s="73"/>
      <c r="H401" s="73"/>
      <c r="I401" s="73"/>
      <c r="J401" s="73"/>
      <c r="K401" s="73"/>
      <c r="L401" s="73"/>
      <c r="M401" s="74"/>
      <c r="N401" s="73"/>
      <c r="O401" s="75"/>
    </row>
    <row r="402" spans="1:15" x14ac:dyDescent="0.35">
      <c r="A402" s="73"/>
      <c r="B402" s="73"/>
      <c r="C402" s="73"/>
      <c r="D402" s="73"/>
      <c r="E402" s="73"/>
      <c r="F402" s="73"/>
      <c r="G402" s="73"/>
      <c r="H402" s="73"/>
      <c r="I402" s="73"/>
      <c r="J402" s="73"/>
      <c r="K402" s="73"/>
      <c r="L402" s="73"/>
      <c r="M402" s="74"/>
      <c r="N402" s="73"/>
      <c r="O402" s="75"/>
    </row>
    <row r="403" spans="1:15" x14ac:dyDescent="0.35">
      <c r="A403" s="73"/>
      <c r="B403" s="73"/>
      <c r="C403" s="73"/>
      <c r="D403" s="73"/>
      <c r="E403" s="73"/>
      <c r="F403" s="73"/>
      <c r="G403" s="73"/>
      <c r="H403" s="73"/>
      <c r="I403" s="73"/>
      <c r="J403" s="73"/>
      <c r="K403" s="73"/>
      <c r="L403" s="73"/>
      <c r="M403" s="74"/>
      <c r="N403" s="73"/>
      <c r="O403" s="75"/>
    </row>
    <row r="404" spans="1:15" x14ac:dyDescent="0.35">
      <c r="A404" s="73"/>
      <c r="B404" s="73"/>
      <c r="C404" s="73"/>
      <c r="D404" s="73"/>
      <c r="E404" s="73"/>
      <c r="F404" s="73"/>
      <c r="G404" s="73"/>
      <c r="H404" s="73"/>
      <c r="I404" s="73"/>
      <c r="J404" s="73"/>
      <c r="K404" s="73"/>
      <c r="L404" s="73"/>
      <c r="M404" s="74"/>
      <c r="N404" s="73"/>
      <c r="O404" s="75"/>
    </row>
    <row r="405" spans="1:15" x14ac:dyDescent="0.35">
      <c r="A405" s="73"/>
      <c r="B405" s="73"/>
      <c r="C405" s="73"/>
      <c r="D405" s="73"/>
      <c r="E405" s="73"/>
      <c r="F405" s="73"/>
      <c r="G405" s="73"/>
      <c r="H405" s="73"/>
      <c r="I405" s="73"/>
      <c r="J405" s="73"/>
      <c r="K405" s="73"/>
      <c r="L405" s="73"/>
      <c r="M405" s="74"/>
      <c r="N405" s="73"/>
      <c r="O405" s="75"/>
    </row>
    <row r="406" spans="1:15" x14ac:dyDescent="0.35">
      <c r="A406" s="73"/>
      <c r="B406" s="73"/>
      <c r="C406" s="73"/>
      <c r="D406" s="73"/>
      <c r="E406" s="73"/>
      <c r="F406" s="73"/>
      <c r="G406" s="73"/>
      <c r="H406" s="73"/>
      <c r="I406" s="73"/>
      <c r="J406" s="73"/>
      <c r="K406" s="73"/>
      <c r="L406" s="73"/>
      <c r="M406" s="74"/>
      <c r="N406" s="73"/>
      <c r="O406" s="75"/>
    </row>
    <row r="407" spans="1:15" x14ac:dyDescent="0.35">
      <c r="A407" s="73"/>
      <c r="B407" s="73"/>
      <c r="C407" s="73"/>
      <c r="D407" s="73"/>
      <c r="E407" s="73"/>
      <c r="F407" s="73"/>
      <c r="G407" s="73"/>
      <c r="H407" s="73"/>
      <c r="I407" s="73"/>
      <c r="J407" s="73"/>
      <c r="K407" s="73"/>
      <c r="L407" s="73"/>
      <c r="M407" s="74"/>
      <c r="N407" s="73"/>
      <c r="O407" s="75"/>
    </row>
    <row r="408" spans="1:15" x14ac:dyDescent="0.35">
      <c r="A408" s="73"/>
      <c r="B408" s="73"/>
      <c r="C408" s="73"/>
      <c r="D408" s="73"/>
      <c r="E408" s="73"/>
      <c r="F408" s="73"/>
      <c r="G408" s="73"/>
      <c r="H408" s="73"/>
      <c r="I408" s="73"/>
      <c r="J408" s="73"/>
      <c r="K408" s="73"/>
      <c r="L408" s="73"/>
      <c r="M408" s="74"/>
      <c r="N408" s="73"/>
      <c r="O408" s="75"/>
    </row>
    <row r="409" spans="1:15" x14ac:dyDescent="0.35">
      <c r="A409" s="73"/>
      <c r="B409" s="73"/>
      <c r="C409" s="73"/>
      <c r="D409" s="73"/>
      <c r="E409" s="73"/>
      <c r="F409" s="73"/>
      <c r="G409" s="73"/>
      <c r="H409" s="73"/>
      <c r="I409" s="73"/>
      <c r="J409" s="73"/>
      <c r="K409" s="73"/>
      <c r="L409" s="73"/>
      <c r="M409" s="74"/>
      <c r="N409" s="73"/>
      <c r="O409" s="75"/>
    </row>
    <row r="410" spans="1:15" x14ac:dyDescent="0.35">
      <c r="A410" s="73"/>
      <c r="B410" s="73"/>
      <c r="C410" s="73"/>
      <c r="D410" s="73"/>
      <c r="E410" s="73"/>
      <c r="F410" s="73"/>
      <c r="G410" s="73"/>
      <c r="H410" s="73"/>
      <c r="I410" s="73"/>
      <c r="J410" s="73"/>
      <c r="K410" s="73"/>
      <c r="L410" s="73"/>
      <c r="M410" s="74"/>
      <c r="N410" s="73"/>
      <c r="O410" s="75"/>
    </row>
    <row r="411" spans="1:15" x14ac:dyDescent="0.35">
      <c r="A411" s="73"/>
      <c r="B411" s="73"/>
      <c r="C411" s="73"/>
      <c r="D411" s="73"/>
      <c r="E411" s="73"/>
      <c r="F411" s="73"/>
      <c r="G411" s="73"/>
      <c r="H411" s="73"/>
      <c r="I411" s="73"/>
      <c r="J411" s="73"/>
      <c r="K411" s="73"/>
      <c r="L411" s="73"/>
      <c r="M411" s="74"/>
      <c r="N411" s="73"/>
      <c r="O411" s="75"/>
    </row>
    <row r="412" spans="1:15" x14ac:dyDescent="0.35">
      <c r="A412" s="73"/>
      <c r="B412" s="73"/>
      <c r="C412" s="73"/>
      <c r="D412" s="73"/>
      <c r="E412" s="73"/>
      <c r="F412" s="73"/>
      <c r="G412" s="73"/>
      <c r="H412" s="73"/>
      <c r="I412" s="73"/>
      <c r="J412" s="73"/>
      <c r="K412" s="73"/>
      <c r="L412" s="73"/>
      <c r="M412" s="74"/>
      <c r="N412" s="73"/>
      <c r="O412" s="75"/>
    </row>
    <row r="413" spans="1:15" x14ac:dyDescent="0.35">
      <c r="A413" s="73"/>
      <c r="B413" s="73"/>
      <c r="C413" s="73"/>
      <c r="D413" s="73"/>
      <c r="E413" s="73"/>
      <c r="F413" s="73"/>
      <c r="G413" s="73"/>
      <c r="H413" s="73"/>
      <c r="I413" s="73"/>
      <c r="J413" s="73"/>
      <c r="K413" s="73"/>
      <c r="L413" s="73"/>
      <c r="M413" s="74"/>
      <c r="N413" s="73"/>
      <c r="O413" s="75"/>
    </row>
    <row r="414" spans="1:15" x14ac:dyDescent="0.35">
      <c r="A414" s="73"/>
      <c r="B414" s="73"/>
      <c r="C414" s="73"/>
      <c r="D414" s="73"/>
      <c r="E414" s="73"/>
      <c r="F414" s="73"/>
      <c r="G414" s="73"/>
      <c r="H414" s="73"/>
      <c r="I414" s="73"/>
      <c r="J414" s="73"/>
      <c r="K414" s="73"/>
      <c r="L414" s="73"/>
      <c r="M414" s="74"/>
      <c r="N414" s="73"/>
      <c r="O414" s="75"/>
    </row>
    <row r="415" spans="1:15" x14ac:dyDescent="0.35">
      <c r="A415" s="73"/>
      <c r="B415" s="73"/>
      <c r="C415" s="73"/>
      <c r="D415" s="73"/>
      <c r="E415" s="73"/>
      <c r="F415" s="73"/>
      <c r="G415" s="73"/>
      <c r="H415" s="73"/>
      <c r="I415" s="73"/>
      <c r="J415" s="73"/>
      <c r="K415" s="73"/>
      <c r="L415" s="73"/>
      <c r="M415" s="74"/>
      <c r="N415" s="73"/>
      <c r="O415" s="75"/>
    </row>
    <row r="416" spans="1:15" x14ac:dyDescent="0.35">
      <c r="A416" s="73"/>
      <c r="B416" s="73"/>
      <c r="C416" s="73"/>
      <c r="D416" s="73"/>
      <c r="E416" s="73"/>
      <c r="F416" s="73"/>
      <c r="G416" s="73"/>
      <c r="H416" s="73"/>
      <c r="I416" s="73"/>
      <c r="J416" s="73"/>
      <c r="K416" s="73"/>
      <c r="L416" s="73"/>
      <c r="M416" s="74"/>
      <c r="N416" s="73"/>
      <c r="O416" s="75"/>
    </row>
    <row r="417" spans="1:15" x14ac:dyDescent="0.35">
      <c r="A417" s="73"/>
      <c r="B417" s="73"/>
      <c r="C417" s="73"/>
      <c r="D417" s="73"/>
      <c r="E417" s="73"/>
      <c r="F417" s="73"/>
      <c r="G417" s="73"/>
      <c r="H417" s="73"/>
      <c r="I417" s="73"/>
      <c r="J417" s="73"/>
      <c r="K417" s="73"/>
      <c r="L417" s="73"/>
      <c r="M417" s="74"/>
      <c r="N417" s="73"/>
      <c r="O417" s="75"/>
    </row>
    <row r="418" spans="1:15" x14ac:dyDescent="0.35">
      <c r="A418" s="73"/>
      <c r="B418" s="73"/>
      <c r="C418" s="73"/>
      <c r="D418" s="73"/>
      <c r="E418" s="73"/>
      <c r="F418" s="73"/>
      <c r="G418" s="73"/>
      <c r="H418" s="73"/>
      <c r="I418" s="73"/>
      <c r="J418" s="73"/>
      <c r="K418" s="73"/>
      <c r="L418" s="73"/>
      <c r="M418" s="74"/>
      <c r="N418" s="73"/>
      <c r="O418" s="75"/>
    </row>
    <row r="419" spans="1:15" x14ac:dyDescent="0.35">
      <c r="A419" s="73"/>
      <c r="B419" s="73"/>
      <c r="C419" s="73"/>
      <c r="D419" s="73"/>
      <c r="E419" s="73"/>
      <c r="F419" s="73"/>
      <c r="G419" s="73"/>
      <c r="H419" s="73"/>
      <c r="I419" s="73"/>
      <c r="J419" s="73"/>
      <c r="K419" s="73"/>
      <c r="L419" s="73"/>
      <c r="M419" s="74"/>
      <c r="N419" s="73"/>
      <c r="O419" s="75"/>
    </row>
    <row r="420" spans="1:15" x14ac:dyDescent="0.35">
      <c r="A420" s="73"/>
      <c r="B420" s="73"/>
      <c r="C420" s="73"/>
      <c r="D420" s="73"/>
      <c r="E420" s="73"/>
      <c r="F420" s="73"/>
      <c r="G420" s="73"/>
      <c r="H420" s="73"/>
      <c r="I420" s="73"/>
      <c r="J420" s="73"/>
      <c r="K420" s="73"/>
      <c r="L420" s="73"/>
      <c r="M420" s="74"/>
      <c r="N420" s="73"/>
      <c r="O420" s="75"/>
    </row>
    <row r="421" spans="1:15" x14ac:dyDescent="0.35">
      <c r="A421" s="73"/>
      <c r="B421" s="73"/>
      <c r="C421" s="73"/>
      <c r="D421" s="73"/>
      <c r="E421" s="73"/>
      <c r="F421" s="73"/>
      <c r="G421" s="73"/>
      <c r="H421" s="73"/>
      <c r="I421" s="73"/>
      <c r="J421" s="73"/>
      <c r="K421" s="73"/>
      <c r="L421" s="73"/>
      <c r="M421" s="74"/>
      <c r="N421" s="73"/>
      <c r="O421" s="75"/>
    </row>
    <row r="422" spans="1:15" x14ac:dyDescent="0.35">
      <c r="A422" s="73"/>
      <c r="B422" s="73"/>
      <c r="C422" s="73"/>
      <c r="D422" s="73"/>
      <c r="E422" s="73"/>
      <c r="F422" s="73"/>
      <c r="G422" s="73"/>
      <c r="H422" s="73"/>
      <c r="I422" s="73"/>
      <c r="J422" s="73"/>
      <c r="K422" s="73"/>
      <c r="L422" s="73"/>
      <c r="M422" s="74"/>
      <c r="N422" s="73"/>
      <c r="O422" s="75"/>
    </row>
    <row r="423" spans="1:15" x14ac:dyDescent="0.35">
      <c r="A423" s="73"/>
      <c r="B423" s="73"/>
      <c r="C423" s="73"/>
      <c r="D423" s="73"/>
      <c r="E423" s="73"/>
      <c r="F423" s="73"/>
      <c r="G423" s="73"/>
      <c r="H423" s="73"/>
      <c r="I423" s="73"/>
      <c r="J423" s="73"/>
      <c r="K423" s="73"/>
      <c r="L423" s="73"/>
      <c r="M423" s="74"/>
      <c r="N423" s="73"/>
      <c r="O423" s="75"/>
    </row>
    <row r="424" spans="1:15" x14ac:dyDescent="0.35">
      <c r="A424" s="73"/>
      <c r="B424" s="73"/>
      <c r="C424" s="73"/>
      <c r="D424" s="73"/>
      <c r="E424" s="73"/>
      <c r="F424" s="73"/>
      <c r="G424" s="73"/>
      <c r="H424" s="73"/>
      <c r="I424" s="73"/>
      <c r="J424" s="73"/>
      <c r="K424" s="73"/>
      <c r="L424" s="73"/>
      <c r="M424" s="74"/>
      <c r="N424" s="73"/>
      <c r="O424" s="75"/>
    </row>
    <row r="425" spans="1:15" x14ac:dyDescent="0.35">
      <c r="A425" s="73"/>
      <c r="B425" s="73"/>
      <c r="C425" s="73"/>
      <c r="D425" s="73"/>
      <c r="E425" s="73"/>
      <c r="F425" s="73"/>
      <c r="G425" s="73"/>
      <c r="H425" s="73"/>
      <c r="I425" s="73"/>
      <c r="J425" s="73"/>
      <c r="K425" s="73"/>
      <c r="L425" s="73"/>
      <c r="M425" s="74"/>
      <c r="N425" s="73"/>
      <c r="O425" s="75"/>
    </row>
    <row r="426" spans="1:15" x14ac:dyDescent="0.35">
      <c r="A426" s="73"/>
      <c r="B426" s="73"/>
      <c r="C426" s="73"/>
      <c r="D426" s="73"/>
      <c r="E426" s="73"/>
      <c r="F426" s="73"/>
      <c r="G426" s="73"/>
      <c r="H426" s="73"/>
      <c r="I426" s="73"/>
      <c r="J426" s="73"/>
      <c r="K426" s="73"/>
      <c r="L426" s="73"/>
      <c r="M426" s="74"/>
      <c r="N426" s="73"/>
      <c r="O426" s="75"/>
    </row>
    <row r="427" spans="1:15" x14ac:dyDescent="0.35">
      <c r="A427" s="73"/>
      <c r="B427" s="73"/>
      <c r="C427" s="73"/>
      <c r="D427" s="73"/>
      <c r="E427" s="73"/>
      <c r="F427" s="73"/>
      <c r="G427" s="73"/>
      <c r="H427" s="73"/>
      <c r="I427" s="73"/>
      <c r="J427" s="73"/>
      <c r="K427" s="73"/>
      <c r="L427" s="73"/>
      <c r="M427" s="74"/>
      <c r="N427" s="73"/>
      <c r="O427" s="75"/>
    </row>
    <row r="428" spans="1:15" x14ac:dyDescent="0.35">
      <c r="A428" s="73"/>
      <c r="B428" s="73"/>
      <c r="C428" s="73"/>
      <c r="D428" s="73"/>
      <c r="E428" s="73"/>
      <c r="F428" s="73"/>
      <c r="G428" s="73"/>
      <c r="H428" s="73"/>
      <c r="I428" s="73"/>
      <c r="J428" s="73"/>
      <c r="K428" s="73"/>
      <c r="L428" s="73"/>
      <c r="M428" s="74"/>
      <c r="N428" s="73"/>
      <c r="O428" s="75"/>
    </row>
    <row r="429" spans="1:15" x14ac:dyDescent="0.35">
      <c r="A429" s="73"/>
      <c r="B429" s="73"/>
      <c r="C429" s="73"/>
      <c r="D429" s="73"/>
      <c r="E429" s="73"/>
      <c r="F429" s="73"/>
      <c r="G429" s="73"/>
      <c r="H429" s="73"/>
      <c r="I429" s="73"/>
      <c r="J429" s="73"/>
      <c r="K429" s="73"/>
      <c r="L429" s="73"/>
      <c r="M429" s="74"/>
      <c r="N429" s="73"/>
      <c r="O429" s="75"/>
    </row>
    <row r="430" spans="1:15" x14ac:dyDescent="0.35">
      <c r="A430" s="73"/>
      <c r="B430" s="73"/>
      <c r="C430" s="73"/>
      <c r="D430" s="73"/>
      <c r="E430" s="73"/>
      <c r="F430" s="73"/>
      <c r="G430" s="73"/>
      <c r="H430" s="73"/>
      <c r="I430" s="73"/>
      <c r="J430" s="73"/>
      <c r="K430" s="73"/>
      <c r="L430" s="73"/>
      <c r="M430" s="74"/>
      <c r="N430" s="73"/>
      <c r="O430" s="75"/>
    </row>
    <row r="431" spans="1:15" x14ac:dyDescent="0.35">
      <c r="A431" s="73"/>
      <c r="B431" s="73"/>
      <c r="C431" s="73"/>
      <c r="D431" s="73"/>
      <c r="E431" s="73"/>
      <c r="F431" s="73"/>
      <c r="G431" s="73"/>
      <c r="H431" s="73"/>
      <c r="I431" s="73"/>
      <c r="J431" s="73"/>
      <c r="K431" s="73"/>
      <c r="L431" s="73"/>
      <c r="M431" s="74"/>
      <c r="N431" s="73"/>
      <c r="O431" s="75"/>
    </row>
    <row r="432" spans="1:15" x14ac:dyDescent="0.35">
      <c r="A432" s="73"/>
      <c r="B432" s="73"/>
      <c r="C432" s="73"/>
      <c r="D432" s="73"/>
      <c r="E432" s="73"/>
      <c r="F432" s="73"/>
      <c r="G432" s="73"/>
      <c r="H432" s="73"/>
      <c r="I432" s="73"/>
      <c r="J432" s="73"/>
      <c r="K432" s="73"/>
      <c r="L432" s="73"/>
      <c r="M432" s="74"/>
      <c r="N432" s="73"/>
      <c r="O432" s="75"/>
    </row>
    <row r="433" spans="1:15" x14ac:dyDescent="0.35">
      <c r="A433" s="73"/>
      <c r="B433" s="73"/>
      <c r="C433" s="73"/>
      <c r="D433" s="73"/>
      <c r="E433" s="73"/>
      <c r="F433" s="73"/>
      <c r="G433" s="73"/>
      <c r="H433" s="73"/>
      <c r="I433" s="73"/>
      <c r="J433" s="73"/>
      <c r="K433" s="73"/>
      <c r="L433" s="73"/>
      <c r="M433" s="74"/>
      <c r="N433" s="73"/>
      <c r="O433" s="75"/>
    </row>
    <row r="434" spans="1:15" x14ac:dyDescent="0.35">
      <c r="A434" s="73"/>
      <c r="B434" s="73"/>
      <c r="C434" s="73"/>
      <c r="D434" s="73"/>
      <c r="E434" s="73"/>
      <c r="F434" s="73"/>
      <c r="G434" s="73"/>
      <c r="H434" s="73"/>
      <c r="I434" s="73"/>
      <c r="J434" s="73"/>
      <c r="K434" s="73"/>
      <c r="L434" s="73"/>
      <c r="M434" s="74"/>
      <c r="N434" s="73"/>
      <c r="O434" s="75"/>
    </row>
    <row r="435" spans="1:15" x14ac:dyDescent="0.35">
      <c r="A435" s="73"/>
      <c r="B435" s="73"/>
      <c r="C435" s="73"/>
      <c r="D435" s="73"/>
      <c r="E435" s="73"/>
      <c r="F435" s="73"/>
      <c r="G435" s="73"/>
      <c r="H435" s="73"/>
      <c r="I435" s="73"/>
      <c r="J435" s="73"/>
      <c r="K435" s="73"/>
      <c r="L435" s="73"/>
      <c r="M435" s="74"/>
      <c r="N435" s="73"/>
      <c r="O435" s="75"/>
    </row>
    <row r="436" spans="1:15" x14ac:dyDescent="0.35">
      <c r="A436" s="73"/>
      <c r="B436" s="73"/>
      <c r="C436" s="73"/>
      <c r="D436" s="73"/>
      <c r="E436" s="73"/>
      <c r="F436" s="73"/>
      <c r="G436" s="73"/>
      <c r="H436" s="73"/>
      <c r="I436" s="73"/>
      <c r="J436" s="73"/>
      <c r="K436" s="73"/>
      <c r="L436" s="73"/>
      <c r="M436" s="74"/>
      <c r="N436" s="73"/>
      <c r="O436" s="75"/>
    </row>
    <row r="437" spans="1:15" x14ac:dyDescent="0.35">
      <c r="A437" s="73"/>
      <c r="B437" s="73"/>
      <c r="C437" s="73"/>
      <c r="D437" s="73"/>
      <c r="E437" s="73"/>
      <c r="F437" s="73"/>
      <c r="G437" s="73"/>
      <c r="H437" s="73"/>
      <c r="I437" s="73"/>
      <c r="J437" s="73"/>
      <c r="K437" s="73"/>
      <c r="L437" s="73"/>
      <c r="M437" s="74"/>
      <c r="N437" s="73"/>
      <c r="O437" s="75"/>
    </row>
    <row r="438" spans="1:15" x14ac:dyDescent="0.35">
      <c r="A438" s="73"/>
      <c r="B438" s="73"/>
      <c r="C438" s="73"/>
      <c r="D438" s="73"/>
      <c r="E438" s="73"/>
      <c r="F438" s="73"/>
      <c r="G438" s="73"/>
      <c r="H438" s="73"/>
      <c r="I438" s="73"/>
      <c r="J438" s="73"/>
      <c r="K438" s="73"/>
      <c r="L438" s="73"/>
      <c r="M438" s="74"/>
      <c r="N438" s="73"/>
      <c r="O438" s="75"/>
    </row>
    <row r="439" spans="1:15" x14ac:dyDescent="0.35">
      <c r="A439" s="73"/>
      <c r="B439" s="73"/>
      <c r="C439" s="73"/>
      <c r="D439" s="73"/>
      <c r="E439" s="73"/>
      <c r="F439" s="73"/>
      <c r="G439" s="73"/>
      <c r="H439" s="73"/>
      <c r="I439" s="73"/>
      <c r="J439" s="73"/>
      <c r="K439" s="73"/>
      <c r="L439" s="73"/>
      <c r="M439" s="74"/>
      <c r="N439" s="73"/>
      <c r="O439" s="75"/>
    </row>
    <row r="440" spans="1:15" x14ac:dyDescent="0.35">
      <c r="A440" s="73"/>
      <c r="B440" s="73"/>
      <c r="C440" s="73"/>
      <c r="D440" s="73"/>
      <c r="E440" s="73"/>
      <c r="F440" s="73"/>
      <c r="G440" s="73"/>
      <c r="H440" s="73"/>
      <c r="I440" s="73"/>
      <c r="J440" s="73"/>
      <c r="K440" s="73"/>
      <c r="L440" s="73"/>
      <c r="M440" s="74"/>
      <c r="N440" s="73"/>
      <c r="O440" s="75"/>
    </row>
    <row r="441" spans="1:15" x14ac:dyDescent="0.35">
      <c r="A441" s="73"/>
      <c r="B441" s="73"/>
      <c r="C441" s="73"/>
      <c r="D441" s="73"/>
      <c r="E441" s="73"/>
      <c r="F441" s="73"/>
      <c r="G441" s="73"/>
      <c r="H441" s="73"/>
      <c r="I441" s="73"/>
      <c r="J441" s="73"/>
      <c r="K441" s="73"/>
      <c r="L441" s="73"/>
      <c r="M441" s="74"/>
      <c r="N441" s="73"/>
      <c r="O441" s="75"/>
    </row>
    <row r="442" spans="1:15" x14ac:dyDescent="0.35">
      <c r="A442" s="73"/>
      <c r="B442" s="73"/>
      <c r="C442" s="73"/>
      <c r="D442" s="73"/>
      <c r="E442" s="73"/>
      <c r="F442" s="73"/>
      <c r="G442" s="73"/>
      <c r="H442" s="73"/>
      <c r="I442" s="73"/>
      <c r="J442" s="73"/>
      <c r="K442" s="73"/>
      <c r="L442" s="73"/>
      <c r="M442" s="74"/>
      <c r="N442" s="73"/>
      <c r="O442" s="75"/>
    </row>
    <row r="443" spans="1:15" x14ac:dyDescent="0.35">
      <c r="A443" s="73"/>
      <c r="B443" s="73"/>
      <c r="C443" s="73"/>
      <c r="D443" s="73"/>
      <c r="E443" s="73"/>
      <c r="F443" s="73"/>
      <c r="G443" s="73"/>
      <c r="H443" s="73"/>
      <c r="I443" s="73"/>
      <c r="J443" s="73"/>
      <c r="K443" s="73"/>
      <c r="L443" s="73"/>
      <c r="M443" s="74"/>
      <c r="N443" s="73"/>
      <c r="O443" s="75"/>
    </row>
    <row r="444" spans="1:15" x14ac:dyDescent="0.35">
      <c r="A444" s="73"/>
      <c r="B444" s="73"/>
      <c r="C444" s="73"/>
      <c r="D444" s="73"/>
      <c r="E444" s="73"/>
      <c r="F444" s="73"/>
      <c r="G444" s="73"/>
      <c r="H444" s="73"/>
      <c r="I444" s="73"/>
      <c r="J444" s="73"/>
      <c r="K444" s="73"/>
      <c r="L444" s="73"/>
      <c r="M444" s="74"/>
      <c r="N444" s="73"/>
      <c r="O444" s="75"/>
    </row>
    <row r="445" spans="1:15" x14ac:dyDescent="0.35">
      <c r="A445" s="73"/>
      <c r="B445" s="73"/>
      <c r="C445" s="73"/>
      <c r="D445" s="73"/>
      <c r="E445" s="73"/>
      <c r="F445" s="73"/>
      <c r="G445" s="73"/>
      <c r="H445" s="73"/>
      <c r="I445" s="73"/>
      <c r="J445" s="73"/>
      <c r="K445" s="73"/>
      <c r="L445" s="73"/>
      <c r="M445" s="74"/>
      <c r="N445" s="73"/>
      <c r="O445" s="75"/>
    </row>
    <row r="446" spans="1:15" x14ac:dyDescent="0.35">
      <c r="A446" s="73"/>
      <c r="B446" s="73"/>
      <c r="C446" s="73"/>
      <c r="D446" s="73"/>
      <c r="E446" s="73"/>
      <c r="F446" s="73"/>
      <c r="G446" s="73"/>
      <c r="H446" s="73"/>
      <c r="I446" s="73"/>
      <c r="J446" s="73"/>
      <c r="K446" s="73"/>
      <c r="L446" s="73"/>
      <c r="M446" s="74"/>
      <c r="N446" s="73"/>
      <c r="O446" s="75"/>
    </row>
    <row r="447" spans="1:15" x14ac:dyDescent="0.35">
      <c r="A447" s="73"/>
      <c r="B447" s="73"/>
      <c r="C447" s="73"/>
      <c r="D447" s="73"/>
      <c r="E447" s="73"/>
      <c r="F447" s="73"/>
      <c r="G447" s="73"/>
      <c r="H447" s="73"/>
      <c r="I447" s="73"/>
      <c r="J447" s="73"/>
      <c r="K447" s="73"/>
      <c r="L447" s="73"/>
      <c r="M447" s="74"/>
      <c r="N447" s="73"/>
      <c r="O447" s="75"/>
    </row>
    <row r="448" spans="1:15" x14ac:dyDescent="0.35">
      <c r="A448" s="73"/>
      <c r="B448" s="73"/>
      <c r="C448" s="73"/>
      <c r="D448" s="73"/>
      <c r="E448" s="73"/>
      <c r="F448" s="73"/>
      <c r="G448" s="73"/>
      <c r="H448" s="73"/>
      <c r="I448" s="73"/>
      <c r="J448" s="73"/>
      <c r="K448" s="73"/>
      <c r="L448" s="73"/>
      <c r="M448" s="74"/>
      <c r="N448" s="73"/>
      <c r="O448" s="75"/>
    </row>
    <row r="449" spans="1:15" x14ac:dyDescent="0.35">
      <c r="A449" s="73"/>
      <c r="B449" s="73"/>
      <c r="C449" s="73"/>
      <c r="D449" s="73"/>
      <c r="E449" s="73"/>
      <c r="F449" s="73"/>
      <c r="G449" s="73"/>
      <c r="H449" s="73"/>
      <c r="I449" s="73"/>
      <c r="J449" s="73"/>
      <c r="K449" s="73"/>
      <c r="L449" s="73"/>
      <c r="M449" s="74"/>
      <c r="N449" s="73"/>
      <c r="O449" s="75"/>
    </row>
    <row r="450" spans="1:15" x14ac:dyDescent="0.35">
      <c r="A450" s="73"/>
      <c r="B450" s="73"/>
      <c r="C450" s="73"/>
      <c r="D450" s="73"/>
      <c r="E450" s="73"/>
      <c r="F450" s="73"/>
      <c r="G450" s="73"/>
      <c r="H450" s="73"/>
      <c r="I450" s="73"/>
      <c r="J450" s="73"/>
      <c r="K450" s="73"/>
      <c r="L450" s="73"/>
      <c r="M450" s="74"/>
      <c r="N450" s="73"/>
      <c r="O450" s="75"/>
    </row>
    <row r="451" spans="1:15" x14ac:dyDescent="0.35">
      <c r="A451" s="73"/>
      <c r="B451" s="73"/>
      <c r="C451" s="73"/>
      <c r="D451" s="73"/>
      <c r="E451" s="73"/>
      <c r="F451" s="73"/>
      <c r="G451" s="73"/>
      <c r="H451" s="73"/>
      <c r="I451" s="73"/>
      <c r="J451" s="73"/>
      <c r="K451" s="73"/>
      <c r="L451" s="73"/>
      <c r="M451" s="74"/>
      <c r="N451" s="73"/>
      <c r="O451" s="75"/>
    </row>
    <row r="452" spans="1:15" x14ac:dyDescent="0.35">
      <c r="A452" s="73"/>
      <c r="B452" s="73"/>
      <c r="C452" s="73"/>
      <c r="D452" s="73"/>
      <c r="E452" s="73"/>
      <c r="F452" s="73"/>
      <c r="G452" s="73"/>
      <c r="H452" s="73"/>
      <c r="I452" s="73"/>
      <c r="J452" s="73"/>
      <c r="K452" s="73"/>
      <c r="L452" s="73"/>
      <c r="M452" s="74"/>
      <c r="N452" s="73"/>
      <c r="O452" s="75"/>
    </row>
    <row r="453" spans="1:15" x14ac:dyDescent="0.35">
      <c r="A453" s="73"/>
      <c r="B453" s="73"/>
      <c r="C453" s="73"/>
      <c r="D453" s="73"/>
      <c r="E453" s="73"/>
      <c r="F453" s="73"/>
      <c r="G453" s="73"/>
      <c r="H453" s="73"/>
      <c r="I453" s="73"/>
      <c r="J453" s="73"/>
      <c r="K453" s="73"/>
      <c r="L453" s="73"/>
      <c r="M453" s="74"/>
      <c r="N453" s="73"/>
      <c r="O453" s="75"/>
    </row>
    <row r="454" spans="1:15" x14ac:dyDescent="0.35">
      <c r="A454" s="73"/>
      <c r="B454" s="73"/>
      <c r="C454" s="73"/>
      <c r="D454" s="73"/>
      <c r="E454" s="73"/>
      <c r="F454" s="73"/>
      <c r="G454" s="73"/>
      <c r="H454" s="73"/>
      <c r="I454" s="73"/>
      <c r="J454" s="73"/>
      <c r="K454" s="73"/>
      <c r="L454" s="73"/>
      <c r="M454" s="74"/>
      <c r="N454" s="73"/>
      <c r="O454" s="75"/>
    </row>
    <row r="455" spans="1:15" x14ac:dyDescent="0.35">
      <c r="A455" s="73"/>
      <c r="B455" s="73"/>
      <c r="C455" s="73"/>
      <c r="D455" s="73"/>
      <c r="E455" s="73"/>
      <c r="F455" s="73"/>
      <c r="G455" s="73"/>
      <c r="H455" s="73"/>
      <c r="I455" s="73"/>
      <c r="J455" s="73"/>
      <c r="K455" s="73"/>
      <c r="L455" s="73"/>
      <c r="M455" s="74"/>
      <c r="N455" s="73"/>
      <c r="O455" s="75"/>
    </row>
    <row r="456" spans="1:15" x14ac:dyDescent="0.35">
      <c r="A456" s="73"/>
      <c r="B456" s="73"/>
      <c r="C456" s="73"/>
      <c r="D456" s="73"/>
      <c r="E456" s="73"/>
      <c r="F456" s="73"/>
      <c r="G456" s="73"/>
      <c r="H456" s="73"/>
      <c r="I456" s="73"/>
      <c r="J456" s="73"/>
      <c r="K456" s="73"/>
      <c r="L456" s="73"/>
      <c r="M456" s="74"/>
      <c r="N456" s="73"/>
      <c r="O456" s="75"/>
    </row>
    <row r="457" spans="1:15" x14ac:dyDescent="0.35">
      <c r="A457" s="73"/>
      <c r="B457" s="73"/>
      <c r="C457" s="73"/>
      <c r="D457" s="73"/>
      <c r="E457" s="73"/>
      <c r="F457" s="73"/>
      <c r="G457" s="73"/>
      <c r="H457" s="73"/>
      <c r="I457" s="73"/>
      <c r="J457" s="73"/>
      <c r="K457" s="73"/>
      <c r="L457" s="73"/>
      <c r="M457" s="74"/>
      <c r="N457" s="73"/>
      <c r="O457" s="75"/>
    </row>
    <row r="458" spans="1:15" x14ac:dyDescent="0.35">
      <c r="A458" s="73"/>
      <c r="B458" s="73"/>
      <c r="C458" s="73"/>
      <c r="D458" s="73"/>
      <c r="E458" s="73"/>
      <c r="F458" s="73"/>
      <c r="G458" s="73"/>
      <c r="H458" s="73"/>
      <c r="I458" s="73"/>
      <c r="J458" s="73"/>
      <c r="K458" s="73"/>
      <c r="L458" s="73"/>
      <c r="M458" s="74"/>
      <c r="N458" s="73"/>
      <c r="O458" s="75"/>
    </row>
    <row r="459" spans="1:15" x14ac:dyDescent="0.35">
      <c r="A459" s="73"/>
      <c r="B459" s="73"/>
      <c r="C459" s="73"/>
      <c r="D459" s="73"/>
      <c r="E459" s="73"/>
      <c r="F459" s="73"/>
      <c r="G459" s="73"/>
      <c r="H459" s="73"/>
      <c r="I459" s="73"/>
      <c r="J459" s="73"/>
      <c r="K459" s="73"/>
      <c r="L459" s="73"/>
      <c r="M459" s="74"/>
      <c r="N459" s="73"/>
      <c r="O459" s="75"/>
    </row>
    <row r="460" spans="1:15" x14ac:dyDescent="0.35">
      <c r="A460" s="73"/>
      <c r="B460" s="73"/>
      <c r="C460" s="73"/>
      <c r="D460" s="73"/>
      <c r="E460" s="73"/>
      <c r="F460" s="73"/>
      <c r="G460" s="73"/>
      <c r="H460" s="73"/>
      <c r="I460" s="73"/>
      <c r="J460" s="73"/>
      <c r="K460" s="73"/>
      <c r="L460" s="73"/>
      <c r="M460" s="74"/>
      <c r="N460" s="73"/>
      <c r="O460" s="75"/>
    </row>
    <row r="461" spans="1:15" x14ac:dyDescent="0.35">
      <c r="A461" s="73"/>
      <c r="B461" s="73"/>
      <c r="C461" s="73"/>
      <c r="D461" s="73"/>
      <c r="E461" s="73"/>
      <c r="F461" s="73"/>
      <c r="G461" s="73"/>
      <c r="H461" s="73"/>
      <c r="I461" s="73"/>
      <c r="J461" s="73"/>
      <c r="K461" s="73"/>
      <c r="L461" s="73"/>
      <c r="M461" s="74"/>
      <c r="N461" s="73"/>
      <c r="O461" s="75"/>
    </row>
    <row r="462" spans="1:15" x14ac:dyDescent="0.35">
      <c r="A462" s="73"/>
      <c r="B462" s="73"/>
      <c r="C462" s="73"/>
      <c r="D462" s="73"/>
      <c r="E462" s="73"/>
      <c r="F462" s="73"/>
      <c r="G462" s="73"/>
      <c r="H462" s="73"/>
      <c r="I462" s="73"/>
      <c r="J462" s="73"/>
      <c r="K462" s="73"/>
      <c r="L462" s="73"/>
      <c r="M462" s="74"/>
      <c r="N462" s="73"/>
      <c r="O462" s="75"/>
    </row>
    <row r="463" spans="1:15" x14ac:dyDescent="0.35">
      <c r="A463" s="73"/>
      <c r="B463" s="73"/>
      <c r="C463" s="73"/>
      <c r="D463" s="73"/>
      <c r="E463" s="73"/>
      <c r="F463" s="73"/>
      <c r="G463" s="73"/>
      <c r="H463" s="73"/>
      <c r="I463" s="73"/>
      <c r="J463" s="73"/>
      <c r="K463" s="73"/>
      <c r="L463" s="73"/>
      <c r="M463" s="74"/>
      <c r="N463" s="73"/>
      <c r="O463" s="75"/>
    </row>
    <row r="464" spans="1:15" x14ac:dyDescent="0.35">
      <c r="A464" s="73"/>
      <c r="B464" s="73"/>
      <c r="C464" s="73"/>
      <c r="D464" s="73"/>
      <c r="E464" s="73"/>
      <c r="F464" s="73"/>
      <c r="G464" s="73"/>
      <c r="H464" s="73"/>
      <c r="I464" s="73"/>
      <c r="J464" s="73"/>
      <c r="K464" s="73"/>
      <c r="L464" s="73"/>
      <c r="M464" s="74"/>
      <c r="N464" s="73"/>
      <c r="O464" s="75"/>
    </row>
    <row r="465" spans="1:15" x14ac:dyDescent="0.35">
      <c r="A465" s="73"/>
      <c r="B465" s="73"/>
      <c r="C465" s="73"/>
      <c r="D465" s="73"/>
      <c r="E465" s="73"/>
      <c r="F465" s="73"/>
      <c r="G465" s="73"/>
      <c r="H465" s="73"/>
      <c r="I465" s="73"/>
      <c r="J465" s="73"/>
      <c r="K465" s="73"/>
      <c r="L465" s="73"/>
      <c r="M465" s="74"/>
      <c r="N465" s="73"/>
      <c r="O465" s="75"/>
    </row>
    <row r="466" spans="1:15" x14ac:dyDescent="0.35">
      <c r="A466" s="73"/>
      <c r="B466" s="73"/>
      <c r="C466" s="73"/>
      <c r="D466" s="73"/>
      <c r="E466" s="73"/>
      <c r="F466" s="73"/>
      <c r="G466" s="73"/>
      <c r="H466" s="73"/>
      <c r="I466" s="73"/>
      <c r="J466" s="73"/>
      <c r="K466" s="73"/>
      <c r="L466" s="73"/>
      <c r="M466" s="74"/>
      <c r="N466" s="73"/>
      <c r="O466" s="75"/>
    </row>
    <row r="467" spans="1:15" x14ac:dyDescent="0.35">
      <c r="A467" s="73"/>
      <c r="B467" s="73"/>
      <c r="C467" s="73"/>
      <c r="D467" s="73"/>
      <c r="E467" s="73"/>
      <c r="F467" s="73"/>
      <c r="G467" s="73"/>
      <c r="H467" s="73"/>
      <c r="I467" s="73"/>
      <c r="J467" s="73"/>
      <c r="K467" s="73"/>
      <c r="L467" s="73"/>
      <c r="M467" s="74"/>
      <c r="N467" s="73"/>
      <c r="O467" s="75"/>
    </row>
    <row r="468" spans="1:15" x14ac:dyDescent="0.35">
      <c r="A468" s="73"/>
      <c r="B468" s="73"/>
      <c r="C468" s="73"/>
      <c r="D468" s="73"/>
      <c r="E468" s="73"/>
      <c r="F468" s="73"/>
      <c r="G468" s="73"/>
      <c r="H468" s="73"/>
      <c r="I468" s="73"/>
      <c r="J468" s="73"/>
      <c r="K468" s="73"/>
      <c r="L468" s="73"/>
      <c r="M468" s="74"/>
      <c r="N468" s="73"/>
      <c r="O468" s="75"/>
    </row>
    <row r="469" spans="1:15" x14ac:dyDescent="0.35">
      <c r="A469" s="73"/>
      <c r="B469" s="73"/>
      <c r="C469" s="73"/>
      <c r="D469" s="73"/>
      <c r="E469" s="73"/>
      <c r="F469" s="73"/>
      <c r="G469" s="73"/>
      <c r="H469" s="73"/>
      <c r="I469" s="73"/>
      <c r="J469" s="73"/>
      <c r="K469" s="73"/>
      <c r="L469" s="73"/>
      <c r="M469" s="74"/>
      <c r="N469" s="73"/>
      <c r="O469" s="75"/>
    </row>
    <row r="470" spans="1:15" x14ac:dyDescent="0.35">
      <c r="A470" s="73"/>
      <c r="B470" s="73"/>
      <c r="C470" s="73"/>
      <c r="D470" s="73"/>
      <c r="E470" s="73"/>
      <c r="F470" s="73"/>
      <c r="G470" s="73"/>
      <c r="H470" s="73"/>
      <c r="I470" s="73"/>
      <c r="J470" s="73"/>
      <c r="K470" s="73"/>
      <c r="L470" s="73"/>
      <c r="M470" s="74"/>
      <c r="N470" s="73"/>
      <c r="O470" s="75"/>
    </row>
    <row r="471" spans="1:15" x14ac:dyDescent="0.35">
      <c r="A471" s="73"/>
      <c r="B471" s="73"/>
      <c r="C471" s="73"/>
      <c r="D471" s="73"/>
      <c r="E471" s="73"/>
      <c r="F471" s="73"/>
      <c r="G471" s="73"/>
      <c r="H471" s="73"/>
      <c r="I471" s="73"/>
      <c r="J471" s="73"/>
      <c r="K471" s="73"/>
      <c r="L471" s="73"/>
      <c r="M471" s="74"/>
      <c r="N471" s="73"/>
      <c r="O471" s="75"/>
    </row>
    <row r="472" spans="1:15" x14ac:dyDescent="0.35">
      <c r="A472" s="73"/>
      <c r="B472" s="73"/>
      <c r="C472" s="73"/>
      <c r="D472" s="73"/>
      <c r="E472" s="73"/>
      <c r="F472" s="73"/>
      <c r="G472" s="73"/>
      <c r="H472" s="73"/>
      <c r="I472" s="73"/>
      <c r="J472" s="73"/>
      <c r="K472" s="73"/>
      <c r="L472" s="73"/>
      <c r="M472" s="74"/>
      <c r="N472" s="73"/>
      <c r="O472" s="75"/>
    </row>
    <row r="473" spans="1:15" x14ac:dyDescent="0.35">
      <c r="A473" s="73"/>
      <c r="B473" s="73"/>
      <c r="C473" s="73"/>
      <c r="D473" s="73"/>
      <c r="E473" s="73"/>
      <c r="F473" s="73"/>
      <c r="G473" s="73"/>
      <c r="H473" s="73"/>
      <c r="I473" s="73"/>
      <c r="J473" s="73"/>
      <c r="K473" s="73"/>
      <c r="L473" s="73"/>
      <c r="M473" s="74"/>
      <c r="N473" s="73"/>
      <c r="O473" s="75"/>
    </row>
    <row r="474" spans="1:15" x14ac:dyDescent="0.35">
      <c r="A474" s="73"/>
      <c r="B474" s="73"/>
      <c r="C474" s="73"/>
      <c r="D474" s="73"/>
      <c r="E474" s="73"/>
      <c r="F474" s="73"/>
      <c r="G474" s="73"/>
      <c r="H474" s="73"/>
      <c r="I474" s="73"/>
      <c r="J474" s="73"/>
      <c r="K474" s="73"/>
      <c r="L474" s="73"/>
      <c r="M474" s="74"/>
      <c r="N474" s="73"/>
      <c r="O474" s="75"/>
    </row>
    <row r="475" spans="1:15" x14ac:dyDescent="0.35">
      <c r="A475" s="73"/>
      <c r="B475" s="73"/>
      <c r="C475" s="73"/>
      <c r="D475" s="73"/>
      <c r="E475" s="73"/>
      <c r="F475" s="73"/>
      <c r="G475" s="73"/>
      <c r="H475" s="73"/>
      <c r="I475" s="73"/>
      <c r="J475" s="73"/>
      <c r="K475" s="73"/>
      <c r="L475" s="73"/>
      <c r="M475" s="74"/>
      <c r="N475" s="73"/>
      <c r="O475" s="75"/>
    </row>
    <row r="476" spans="1:15" x14ac:dyDescent="0.35">
      <c r="A476" s="73"/>
      <c r="B476" s="73"/>
      <c r="C476" s="73"/>
      <c r="D476" s="73"/>
      <c r="E476" s="73"/>
      <c r="F476" s="73"/>
      <c r="G476" s="73"/>
      <c r="H476" s="73"/>
      <c r="I476" s="73"/>
      <c r="J476" s="73"/>
      <c r="K476" s="73"/>
      <c r="L476" s="73"/>
      <c r="M476" s="74"/>
      <c r="N476" s="73"/>
      <c r="O476" s="75"/>
    </row>
    <row r="477" spans="1:15" x14ac:dyDescent="0.35">
      <c r="A477" s="73"/>
      <c r="B477" s="73"/>
      <c r="C477" s="73"/>
      <c r="D477" s="73"/>
      <c r="E477" s="73"/>
      <c r="F477" s="73"/>
      <c r="G477" s="73"/>
      <c r="H477" s="73"/>
      <c r="I477" s="73"/>
      <c r="J477" s="73"/>
      <c r="K477" s="73"/>
      <c r="L477" s="73"/>
      <c r="M477" s="74"/>
      <c r="N477" s="73"/>
      <c r="O477" s="75"/>
    </row>
    <row r="478" spans="1:15" x14ac:dyDescent="0.35">
      <c r="A478" s="73"/>
      <c r="B478" s="73"/>
      <c r="C478" s="73"/>
      <c r="D478" s="73"/>
      <c r="E478" s="73"/>
      <c r="F478" s="73"/>
      <c r="G478" s="73"/>
      <c r="H478" s="73"/>
      <c r="I478" s="73"/>
      <c r="J478" s="73"/>
      <c r="K478" s="73"/>
      <c r="L478" s="73"/>
      <c r="M478" s="74"/>
      <c r="N478" s="73"/>
      <c r="O478" s="75"/>
    </row>
    <row r="479" spans="1:15" x14ac:dyDescent="0.35">
      <c r="A479" s="73"/>
      <c r="B479" s="73"/>
      <c r="C479" s="73"/>
      <c r="D479" s="73"/>
      <c r="E479" s="73"/>
      <c r="F479" s="73"/>
      <c r="G479" s="73"/>
      <c r="H479" s="73"/>
      <c r="I479" s="73"/>
      <c r="J479" s="73"/>
      <c r="K479" s="73"/>
      <c r="L479" s="73"/>
      <c r="M479" s="74"/>
      <c r="N479" s="73"/>
      <c r="O479" s="75"/>
    </row>
    <row r="480" spans="1:15" x14ac:dyDescent="0.35">
      <c r="A480" s="73"/>
      <c r="B480" s="73"/>
      <c r="C480" s="73"/>
      <c r="D480" s="73"/>
      <c r="E480" s="73"/>
      <c r="F480" s="73"/>
      <c r="G480" s="73"/>
      <c r="H480" s="73"/>
      <c r="I480" s="73"/>
      <c r="J480" s="73"/>
      <c r="K480" s="73"/>
      <c r="L480" s="73"/>
      <c r="M480" s="74"/>
      <c r="N480" s="73"/>
      <c r="O480" s="75"/>
    </row>
    <row r="481" spans="1:15" x14ac:dyDescent="0.35">
      <c r="A481" s="73"/>
      <c r="B481" s="73"/>
      <c r="C481" s="73"/>
      <c r="D481" s="73"/>
      <c r="E481" s="73"/>
      <c r="F481" s="73"/>
      <c r="G481" s="73"/>
      <c r="H481" s="73"/>
      <c r="I481" s="73"/>
      <c r="J481" s="73"/>
      <c r="K481" s="73"/>
      <c r="L481" s="73"/>
      <c r="M481" s="74"/>
      <c r="N481" s="73"/>
      <c r="O481" s="75"/>
    </row>
    <row r="482" spans="1:15" x14ac:dyDescent="0.35">
      <c r="A482" s="73"/>
      <c r="B482" s="73"/>
      <c r="C482" s="73"/>
      <c r="D482" s="73"/>
      <c r="E482" s="73"/>
      <c r="F482" s="73"/>
      <c r="G482" s="73"/>
      <c r="H482" s="73"/>
      <c r="I482" s="73"/>
      <c r="J482" s="73"/>
      <c r="K482" s="73"/>
      <c r="L482" s="73"/>
      <c r="M482" s="74"/>
      <c r="N482" s="73"/>
      <c r="O482" s="75"/>
    </row>
    <row r="483" spans="1:15" x14ac:dyDescent="0.35">
      <c r="A483" s="73"/>
      <c r="B483" s="73"/>
      <c r="C483" s="73"/>
      <c r="D483" s="73"/>
      <c r="E483" s="73"/>
      <c r="F483" s="73"/>
      <c r="G483" s="73"/>
      <c r="H483" s="73"/>
      <c r="I483" s="73"/>
      <c r="J483" s="73"/>
      <c r="K483" s="73"/>
      <c r="L483" s="73"/>
      <c r="M483" s="74"/>
      <c r="N483" s="73"/>
      <c r="O483" s="75"/>
    </row>
    <row r="484" spans="1:15" x14ac:dyDescent="0.35">
      <c r="A484" s="73"/>
      <c r="B484" s="73"/>
      <c r="C484" s="73"/>
      <c r="D484" s="73"/>
      <c r="E484" s="73"/>
      <c r="F484" s="73"/>
      <c r="G484" s="73"/>
      <c r="H484" s="73"/>
      <c r="I484" s="73"/>
      <c r="J484" s="73"/>
      <c r="K484" s="73"/>
      <c r="L484" s="73"/>
      <c r="M484" s="74"/>
      <c r="N484" s="73"/>
      <c r="O484" s="75"/>
    </row>
    <row r="485" spans="1:15" x14ac:dyDescent="0.35">
      <c r="A485" s="73"/>
      <c r="B485" s="73"/>
      <c r="C485" s="73"/>
      <c r="D485" s="73"/>
      <c r="E485" s="73"/>
      <c r="F485" s="73"/>
      <c r="G485" s="73"/>
      <c r="H485" s="73"/>
      <c r="I485" s="73"/>
      <c r="J485" s="73"/>
      <c r="K485" s="73"/>
      <c r="L485" s="73"/>
      <c r="M485" s="74"/>
      <c r="N485" s="73"/>
      <c r="O485" s="75"/>
    </row>
    <row r="486" spans="1:15" x14ac:dyDescent="0.35">
      <c r="A486" s="73"/>
      <c r="B486" s="73"/>
      <c r="C486" s="73"/>
      <c r="D486" s="73"/>
      <c r="E486" s="73"/>
      <c r="F486" s="73"/>
      <c r="G486" s="73"/>
      <c r="H486" s="73"/>
      <c r="I486" s="73"/>
      <c r="J486" s="73"/>
      <c r="K486" s="73"/>
      <c r="L486" s="73"/>
      <c r="M486" s="74"/>
      <c r="N486" s="73"/>
      <c r="O486" s="75"/>
    </row>
    <row r="487" spans="1:15" x14ac:dyDescent="0.35">
      <c r="A487" s="73"/>
      <c r="B487" s="73"/>
      <c r="C487" s="73"/>
      <c r="D487" s="73"/>
      <c r="E487" s="73"/>
      <c r="F487" s="73"/>
      <c r="G487" s="73"/>
      <c r="H487" s="73"/>
      <c r="I487" s="73"/>
      <c r="J487" s="73"/>
      <c r="K487" s="73"/>
      <c r="L487" s="73"/>
      <c r="M487" s="74"/>
      <c r="N487" s="73"/>
      <c r="O487" s="75"/>
    </row>
    <row r="488" spans="1:15" x14ac:dyDescent="0.35">
      <c r="A488" s="73"/>
      <c r="B488" s="73"/>
      <c r="C488" s="73"/>
      <c r="D488" s="73"/>
      <c r="E488" s="73"/>
      <c r="F488" s="73"/>
      <c r="G488" s="73"/>
      <c r="H488" s="73"/>
      <c r="I488" s="73"/>
      <c r="J488" s="73"/>
      <c r="K488" s="73"/>
      <c r="L488" s="73"/>
      <c r="M488" s="74"/>
      <c r="N488" s="73"/>
      <c r="O488" s="75"/>
    </row>
    <row r="489" spans="1:15" x14ac:dyDescent="0.35">
      <c r="A489" s="73"/>
      <c r="B489" s="73"/>
      <c r="C489" s="73"/>
      <c r="D489" s="73"/>
      <c r="E489" s="73"/>
      <c r="F489" s="73"/>
      <c r="G489" s="73"/>
      <c r="H489" s="73"/>
      <c r="I489" s="73"/>
      <c r="J489" s="73"/>
      <c r="K489" s="73"/>
      <c r="L489" s="73"/>
      <c r="M489" s="74"/>
      <c r="N489" s="73"/>
      <c r="O489" s="75"/>
    </row>
    <row r="490" spans="1:15" x14ac:dyDescent="0.35">
      <c r="A490" s="73"/>
      <c r="B490" s="73"/>
      <c r="C490" s="73"/>
      <c r="D490" s="73"/>
      <c r="E490" s="73"/>
      <c r="F490" s="73"/>
      <c r="G490" s="73"/>
      <c r="H490" s="73"/>
      <c r="I490" s="73"/>
      <c r="J490" s="73"/>
      <c r="K490" s="73"/>
      <c r="L490" s="73"/>
      <c r="M490" s="74"/>
      <c r="N490" s="73"/>
      <c r="O490" s="75"/>
    </row>
    <row r="491" spans="1:15" x14ac:dyDescent="0.35">
      <c r="A491" s="73"/>
      <c r="B491" s="73"/>
      <c r="C491" s="73"/>
      <c r="D491" s="73"/>
      <c r="E491" s="73"/>
      <c r="F491" s="73"/>
      <c r="G491" s="73"/>
      <c r="H491" s="73"/>
      <c r="I491" s="73"/>
      <c r="J491" s="73"/>
      <c r="K491" s="73"/>
      <c r="L491" s="73"/>
      <c r="M491" s="74"/>
      <c r="N491" s="73"/>
      <c r="O491" s="75"/>
    </row>
    <row r="492" spans="1:15" x14ac:dyDescent="0.35">
      <c r="A492" s="73"/>
      <c r="B492" s="73"/>
      <c r="C492" s="73"/>
      <c r="D492" s="73"/>
      <c r="E492" s="73"/>
      <c r="F492" s="73"/>
      <c r="G492" s="73"/>
      <c r="H492" s="73"/>
      <c r="I492" s="73"/>
      <c r="J492" s="73"/>
      <c r="K492" s="73"/>
      <c r="L492" s="73"/>
      <c r="M492" s="74"/>
      <c r="N492" s="73"/>
      <c r="O492" s="75"/>
    </row>
    <row r="493" spans="1:15" x14ac:dyDescent="0.35">
      <c r="A493" s="73"/>
      <c r="B493" s="73"/>
      <c r="C493" s="73"/>
      <c r="D493" s="73"/>
      <c r="E493" s="73"/>
      <c r="F493" s="73"/>
      <c r="G493" s="73"/>
      <c r="H493" s="73"/>
      <c r="I493" s="73"/>
      <c r="J493" s="73"/>
      <c r="K493" s="73"/>
      <c r="L493" s="73"/>
      <c r="M493" s="74"/>
      <c r="N493" s="73"/>
      <c r="O493" s="75"/>
    </row>
    <row r="494" spans="1:15" x14ac:dyDescent="0.35">
      <c r="A494" s="73"/>
      <c r="B494" s="73"/>
      <c r="C494" s="73"/>
      <c r="D494" s="73"/>
      <c r="E494" s="73"/>
      <c r="F494" s="73"/>
      <c r="G494" s="73"/>
      <c r="H494" s="73"/>
      <c r="I494" s="73"/>
      <c r="J494" s="73"/>
      <c r="K494" s="73"/>
      <c r="L494" s="73"/>
      <c r="M494" s="74"/>
      <c r="N494" s="73"/>
      <c r="O494" s="75"/>
    </row>
    <row r="495" spans="1:15" x14ac:dyDescent="0.35">
      <c r="A495" s="73"/>
      <c r="B495" s="73"/>
      <c r="C495" s="73"/>
      <c r="D495" s="73"/>
      <c r="E495" s="73"/>
      <c r="F495" s="73"/>
      <c r="G495" s="73"/>
      <c r="H495" s="73"/>
      <c r="I495" s="73"/>
      <c r="J495" s="73"/>
      <c r="K495" s="73"/>
      <c r="L495" s="73"/>
      <c r="M495" s="74"/>
      <c r="N495" s="73"/>
      <c r="O495" s="75"/>
    </row>
    <row r="496" spans="1:15" x14ac:dyDescent="0.35">
      <c r="A496" s="73"/>
      <c r="B496" s="73"/>
      <c r="C496" s="73"/>
      <c r="D496" s="73"/>
      <c r="E496" s="73"/>
      <c r="F496" s="73"/>
      <c r="G496" s="73"/>
      <c r="H496" s="73"/>
      <c r="I496" s="73"/>
      <c r="J496" s="73"/>
      <c r="K496" s="73"/>
      <c r="L496" s="73"/>
      <c r="M496" s="74"/>
      <c r="N496" s="73"/>
      <c r="O496" s="75"/>
    </row>
    <row r="497" spans="1:15" x14ac:dyDescent="0.35">
      <c r="A497" s="73"/>
      <c r="B497" s="73"/>
      <c r="C497" s="73"/>
      <c r="D497" s="73"/>
      <c r="E497" s="73"/>
      <c r="F497" s="73"/>
      <c r="G497" s="73"/>
      <c r="H497" s="73"/>
      <c r="I497" s="73"/>
      <c r="J497" s="73"/>
      <c r="K497" s="73"/>
      <c r="L497" s="73"/>
      <c r="M497" s="74"/>
      <c r="N497" s="73"/>
      <c r="O497" s="75"/>
    </row>
    <row r="498" spans="1:15" x14ac:dyDescent="0.35">
      <c r="A498" s="73"/>
      <c r="B498" s="73"/>
      <c r="C498" s="73"/>
      <c r="D498" s="73"/>
      <c r="E498" s="73"/>
      <c r="F498" s="73"/>
      <c r="G498" s="73"/>
      <c r="H498" s="73"/>
      <c r="I498" s="73"/>
      <c r="J498" s="73"/>
      <c r="K498" s="73"/>
      <c r="L498" s="73"/>
      <c r="M498" s="74"/>
      <c r="N498" s="73"/>
      <c r="O498" s="75"/>
    </row>
    <row r="499" spans="1:15" x14ac:dyDescent="0.35">
      <c r="A499" s="73"/>
      <c r="B499" s="73"/>
      <c r="C499" s="73"/>
      <c r="D499" s="73"/>
      <c r="E499" s="73"/>
      <c r="F499" s="73"/>
      <c r="G499" s="73"/>
      <c r="H499" s="73"/>
      <c r="I499" s="73"/>
      <c r="J499" s="73"/>
      <c r="K499" s="73"/>
      <c r="L499" s="73"/>
      <c r="M499" s="74"/>
      <c r="N499" s="73"/>
      <c r="O499" s="75"/>
    </row>
    <row r="500" spans="1:15" x14ac:dyDescent="0.35">
      <c r="A500" s="73"/>
      <c r="B500" s="73"/>
      <c r="C500" s="73"/>
      <c r="D500" s="73"/>
      <c r="E500" s="73"/>
      <c r="F500" s="73"/>
      <c r="G500" s="73"/>
      <c r="H500" s="73"/>
      <c r="I500" s="73"/>
      <c r="J500" s="73"/>
      <c r="K500" s="73"/>
      <c r="L500" s="73"/>
      <c r="M500" s="74"/>
      <c r="N500" s="73"/>
      <c r="O500" s="75"/>
    </row>
    <row r="501" spans="1:15" x14ac:dyDescent="0.35">
      <c r="A501" s="73"/>
      <c r="B501" s="73"/>
      <c r="C501" s="73"/>
      <c r="D501" s="73"/>
      <c r="E501" s="73"/>
      <c r="F501" s="73"/>
      <c r="G501" s="73"/>
      <c r="H501" s="73"/>
      <c r="I501" s="73"/>
      <c r="J501" s="73"/>
      <c r="K501" s="73"/>
      <c r="L501" s="73"/>
      <c r="M501" s="74"/>
      <c r="N501" s="73"/>
      <c r="O501" s="75"/>
    </row>
    <row r="502" spans="1:15" x14ac:dyDescent="0.35">
      <c r="A502" s="73"/>
      <c r="B502" s="73"/>
      <c r="C502" s="73"/>
      <c r="D502" s="73"/>
      <c r="E502" s="73"/>
      <c r="F502" s="73"/>
      <c r="G502" s="73"/>
      <c r="H502" s="73"/>
      <c r="I502" s="73"/>
      <c r="J502" s="73"/>
      <c r="K502" s="73"/>
      <c r="L502" s="73"/>
      <c r="M502" s="74"/>
      <c r="N502" s="73"/>
      <c r="O502" s="75"/>
    </row>
    <row r="503" spans="1:15" x14ac:dyDescent="0.35">
      <c r="A503" s="73"/>
      <c r="B503" s="73"/>
      <c r="C503" s="73"/>
      <c r="D503" s="73"/>
      <c r="E503" s="73"/>
      <c r="F503" s="73"/>
      <c r="G503" s="73"/>
      <c r="H503" s="73"/>
      <c r="I503" s="73"/>
      <c r="J503" s="73"/>
      <c r="K503" s="73"/>
      <c r="L503" s="73"/>
      <c r="M503" s="74"/>
      <c r="N503" s="73"/>
      <c r="O503" s="75"/>
    </row>
    <row r="504" spans="1:15" x14ac:dyDescent="0.35">
      <c r="A504" s="73"/>
      <c r="B504" s="73"/>
      <c r="C504" s="73"/>
      <c r="D504" s="73"/>
      <c r="E504" s="73"/>
      <c r="F504" s="73"/>
      <c r="G504" s="73"/>
      <c r="H504" s="73"/>
      <c r="I504" s="73"/>
      <c r="J504" s="73"/>
      <c r="K504" s="73"/>
      <c r="L504" s="73"/>
      <c r="M504" s="74"/>
      <c r="N504" s="73"/>
      <c r="O504" s="75"/>
    </row>
    <row r="505" spans="1:15" x14ac:dyDescent="0.35">
      <c r="A505" s="73"/>
      <c r="B505" s="73"/>
      <c r="C505" s="73"/>
      <c r="D505" s="73"/>
      <c r="E505" s="73"/>
      <c r="F505" s="73"/>
      <c r="G505" s="73"/>
      <c r="H505" s="73"/>
      <c r="I505" s="73"/>
      <c r="J505" s="73"/>
      <c r="K505" s="73"/>
      <c r="L505" s="73"/>
      <c r="M505" s="74"/>
      <c r="N505" s="73"/>
      <c r="O505" s="75"/>
    </row>
    <row r="506" spans="1:15" x14ac:dyDescent="0.35">
      <c r="A506" s="73"/>
      <c r="B506" s="73"/>
      <c r="C506" s="73"/>
      <c r="D506" s="73"/>
      <c r="E506" s="73"/>
      <c r="F506" s="73"/>
      <c r="G506" s="73"/>
      <c r="H506" s="73"/>
      <c r="I506" s="73"/>
      <c r="J506" s="73"/>
      <c r="K506" s="73"/>
      <c r="L506" s="73"/>
      <c r="M506" s="74"/>
      <c r="N506" s="73"/>
      <c r="O506" s="75"/>
    </row>
    <row r="507" spans="1:15" x14ac:dyDescent="0.35">
      <c r="A507" s="73"/>
      <c r="B507" s="73"/>
      <c r="C507" s="73"/>
      <c r="D507" s="73"/>
      <c r="E507" s="73"/>
      <c r="F507" s="73"/>
      <c r="G507" s="73"/>
      <c r="H507" s="73"/>
      <c r="I507" s="73"/>
      <c r="J507" s="73"/>
      <c r="K507" s="73"/>
      <c r="L507" s="73"/>
      <c r="M507" s="74"/>
      <c r="N507" s="73"/>
      <c r="O507" s="75"/>
    </row>
    <row r="508" spans="1:15" x14ac:dyDescent="0.35">
      <c r="A508" s="73"/>
      <c r="B508" s="73"/>
      <c r="C508" s="73"/>
      <c r="D508" s="73"/>
      <c r="E508" s="73"/>
      <c r="F508" s="73"/>
      <c r="G508" s="73"/>
      <c r="H508" s="73"/>
      <c r="I508" s="73"/>
      <c r="J508" s="73"/>
      <c r="K508" s="73"/>
      <c r="L508" s="73"/>
      <c r="M508" s="74"/>
      <c r="N508" s="73"/>
      <c r="O508" s="75"/>
    </row>
    <row r="509" spans="1:15" x14ac:dyDescent="0.35">
      <c r="A509" s="73"/>
      <c r="B509" s="73"/>
      <c r="C509" s="73"/>
      <c r="D509" s="73"/>
      <c r="E509" s="73"/>
      <c r="F509" s="73"/>
      <c r="G509" s="73"/>
      <c r="H509" s="73"/>
      <c r="I509" s="73"/>
      <c r="J509" s="73"/>
      <c r="K509" s="73"/>
      <c r="L509" s="73"/>
      <c r="M509" s="74"/>
      <c r="N509" s="73"/>
      <c r="O509" s="75"/>
    </row>
    <row r="510" spans="1:15" x14ac:dyDescent="0.35">
      <c r="A510" s="73"/>
      <c r="B510" s="73"/>
      <c r="C510" s="73"/>
      <c r="D510" s="73"/>
      <c r="E510" s="73"/>
      <c r="F510" s="73"/>
      <c r="G510" s="73"/>
      <c r="H510" s="73"/>
      <c r="I510" s="73"/>
      <c r="J510" s="73"/>
      <c r="K510" s="73"/>
      <c r="L510" s="73"/>
      <c r="M510" s="74"/>
      <c r="N510" s="73"/>
      <c r="O510" s="75"/>
    </row>
    <row r="511" spans="1:15" x14ac:dyDescent="0.35">
      <c r="A511" s="73"/>
      <c r="B511" s="73"/>
      <c r="C511" s="73"/>
      <c r="D511" s="73"/>
      <c r="E511" s="73"/>
      <c r="F511" s="73"/>
      <c r="G511" s="73"/>
      <c r="H511" s="73"/>
      <c r="I511" s="73"/>
      <c r="J511" s="73"/>
      <c r="K511" s="73"/>
      <c r="L511" s="73"/>
      <c r="M511" s="74"/>
      <c r="N511" s="73"/>
      <c r="O511" s="75"/>
    </row>
    <row r="512" spans="1:15" x14ac:dyDescent="0.35">
      <c r="A512" s="73"/>
      <c r="B512" s="73"/>
      <c r="C512" s="73"/>
      <c r="D512" s="73"/>
      <c r="E512" s="73"/>
      <c r="F512" s="73"/>
      <c r="G512" s="73"/>
      <c r="H512" s="73"/>
      <c r="I512" s="73"/>
      <c r="J512" s="73"/>
      <c r="K512" s="73"/>
      <c r="L512" s="73"/>
      <c r="M512" s="74"/>
      <c r="N512" s="73"/>
      <c r="O512" s="75"/>
    </row>
    <row r="513" spans="1:15" x14ac:dyDescent="0.35">
      <c r="A513" s="73"/>
      <c r="B513" s="73"/>
      <c r="C513" s="73"/>
      <c r="D513" s="73"/>
      <c r="E513" s="73"/>
      <c r="F513" s="73"/>
      <c r="G513" s="73"/>
      <c r="H513" s="73"/>
      <c r="I513" s="73"/>
      <c r="J513" s="73"/>
      <c r="K513" s="73"/>
      <c r="L513" s="73"/>
      <c r="M513" s="74"/>
      <c r="N513" s="73"/>
      <c r="O513" s="75"/>
    </row>
    <row r="514" spans="1:15" x14ac:dyDescent="0.35">
      <c r="A514" s="73"/>
      <c r="B514" s="73"/>
      <c r="C514" s="73"/>
      <c r="D514" s="73"/>
      <c r="E514" s="73"/>
      <c r="F514" s="73"/>
      <c r="G514" s="73"/>
      <c r="H514" s="73"/>
      <c r="I514" s="73"/>
      <c r="J514" s="73"/>
      <c r="K514" s="73"/>
      <c r="L514" s="73"/>
      <c r="M514" s="74"/>
      <c r="N514" s="73"/>
      <c r="O514" s="75"/>
    </row>
    <row r="515" spans="1:15" x14ac:dyDescent="0.35">
      <c r="A515" s="73"/>
      <c r="B515" s="73"/>
      <c r="C515" s="73"/>
      <c r="D515" s="73"/>
      <c r="E515" s="73"/>
      <c r="F515" s="73"/>
      <c r="G515" s="73"/>
      <c r="H515" s="73"/>
      <c r="I515" s="73"/>
      <c r="J515" s="73"/>
      <c r="K515" s="73"/>
      <c r="L515" s="73"/>
      <c r="M515" s="74"/>
      <c r="N515" s="73"/>
      <c r="O515" s="75"/>
    </row>
    <row r="516" spans="1:15" x14ac:dyDescent="0.25">
      <c r="A516" s="75"/>
      <c r="B516" s="75"/>
      <c r="C516" s="75"/>
      <c r="D516" s="75"/>
      <c r="E516" s="75"/>
      <c r="F516" s="75"/>
      <c r="G516" s="75"/>
      <c r="H516" s="75"/>
      <c r="I516" s="75"/>
      <c r="J516" s="75"/>
      <c r="K516" s="75"/>
      <c r="L516" s="76"/>
      <c r="M516" s="76"/>
      <c r="N516" s="76"/>
      <c r="O516" s="75"/>
    </row>
  </sheetData>
  <mergeCells count="2">
    <mergeCell ref="A2:G2"/>
    <mergeCell ref="A3:N3"/>
  </mergeCells>
  <pageMargins left="0.43307086614173229" right="0.39370078740157483" top="0.74803149606299213" bottom="0.74803149606299213" header="0.31496062992125984" footer="0.31496062992125984"/>
  <pageSetup paperSize="9" scale="64"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pane ySplit="1" topLeftCell="A2" activePane="bottomLeft" state="frozen"/>
      <selection pane="bottomLeft" activeCell="A2" sqref="A2"/>
    </sheetView>
  </sheetViews>
  <sheetFormatPr defaultColWidth="165.453125" defaultRowHeight="14.5" x14ac:dyDescent="0.35"/>
  <cols>
    <col min="1" max="1" width="11.81640625" style="299" bestFit="1" customWidth="1"/>
    <col min="2" max="2" width="46.453125" style="299" bestFit="1" customWidth="1"/>
    <col min="3" max="3" width="76" style="299" customWidth="1"/>
    <col min="4" max="4" width="13.81640625" style="299" bestFit="1" customWidth="1"/>
    <col min="5" max="5" width="19.453125" style="299" customWidth="1"/>
    <col min="6" max="6" width="22" style="299" customWidth="1"/>
    <col min="7" max="16384" width="165.453125" style="299"/>
  </cols>
  <sheetData>
    <row r="1" spans="1:5" x14ac:dyDescent="0.35">
      <c r="A1" s="317" t="s">
        <v>246</v>
      </c>
      <c r="B1" s="317" t="s">
        <v>66</v>
      </c>
      <c r="C1" s="317" t="s">
        <v>362</v>
      </c>
      <c r="D1" s="317" t="s">
        <v>363</v>
      </c>
      <c r="E1" s="298" t="s">
        <v>567</v>
      </c>
    </row>
    <row r="2" spans="1:5" ht="29" x14ac:dyDescent="0.35">
      <c r="A2" s="307" t="s">
        <v>76</v>
      </c>
      <c r="B2" s="307" t="s">
        <v>166</v>
      </c>
      <c r="C2" s="307" t="s">
        <v>364</v>
      </c>
      <c r="D2" s="307" t="s">
        <v>76</v>
      </c>
      <c r="E2" s="300">
        <v>10</v>
      </c>
    </row>
    <row r="3" spans="1:5" x14ac:dyDescent="0.35">
      <c r="A3" s="307" t="s">
        <v>82</v>
      </c>
      <c r="B3" s="307" t="s">
        <v>83</v>
      </c>
      <c r="C3" s="307" t="s">
        <v>365</v>
      </c>
      <c r="D3" s="307" t="s">
        <v>82</v>
      </c>
      <c r="E3" s="300">
        <v>11</v>
      </c>
    </row>
    <row r="4" spans="1:5" x14ac:dyDescent="0.35">
      <c r="A4" s="307" t="s">
        <v>68</v>
      </c>
      <c r="B4" s="307" t="s">
        <v>85</v>
      </c>
      <c r="C4" s="307" t="s">
        <v>366</v>
      </c>
      <c r="D4" s="307" t="s">
        <v>68</v>
      </c>
      <c r="E4" s="300">
        <v>12</v>
      </c>
    </row>
    <row r="5" spans="1:5" x14ac:dyDescent="0.35">
      <c r="A5" s="307" t="s">
        <v>88</v>
      </c>
      <c r="B5" s="307" t="s">
        <v>89</v>
      </c>
      <c r="C5" s="307" t="s">
        <v>367</v>
      </c>
      <c r="D5" s="307" t="s">
        <v>88</v>
      </c>
      <c r="E5" s="300">
        <v>13</v>
      </c>
    </row>
    <row r="6" spans="1:5" x14ac:dyDescent="0.35">
      <c r="A6" s="307" t="s">
        <v>91</v>
      </c>
      <c r="B6" s="307" t="s">
        <v>368</v>
      </c>
      <c r="C6" s="307" t="s">
        <v>369</v>
      </c>
      <c r="D6" s="307" t="s">
        <v>91</v>
      </c>
      <c r="E6" s="300">
        <v>8</v>
      </c>
    </row>
    <row r="7" spans="1:5" ht="29" x14ac:dyDescent="0.35">
      <c r="A7" s="307" t="s">
        <v>64</v>
      </c>
      <c r="B7" s="307" t="s">
        <v>93</v>
      </c>
      <c r="C7" s="307" t="s">
        <v>370</v>
      </c>
      <c r="D7" s="307" t="s">
        <v>64</v>
      </c>
      <c r="E7" s="300">
        <v>3</v>
      </c>
    </row>
    <row r="8" spans="1:5" ht="29" x14ac:dyDescent="0.35">
      <c r="A8" s="307" t="s">
        <v>95</v>
      </c>
      <c r="B8" s="307" t="s">
        <v>96</v>
      </c>
      <c r="C8" s="307" t="s">
        <v>371</v>
      </c>
      <c r="D8" s="307" t="s">
        <v>95</v>
      </c>
      <c r="E8" s="300">
        <v>6</v>
      </c>
    </row>
    <row r="9" spans="1:5" ht="29" x14ac:dyDescent="0.35">
      <c r="A9" s="307" t="s">
        <v>73</v>
      </c>
      <c r="B9" s="307" t="s">
        <v>105</v>
      </c>
      <c r="C9" s="307" t="s">
        <v>374</v>
      </c>
      <c r="D9" s="307" t="s">
        <v>73</v>
      </c>
      <c r="E9" s="300">
        <v>7</v>
      </c>
    </row>
    <row r="10" spans="1:5" x14ac:dyDescent="0.35">
      <c r="A10" s="307" t="s">
        <v>72</v>
      </c>
      <c r="B10" s="307" t="s">
        <v>175</v>
      </c>
      <c r="C10" s="307" t="s">
        <v>375</v>
      </c>
      <c r="D10" s="307" t="s">
        <v>72</v>
      </c>
      <c r="E10" s="300">
        <v>13</v>
      </c>
    </row>
    <row r="11" spans="1:5" ht="29" x14ac:dyDescent="0.35">
      <c r="A11" s="307" t="s">
        <v>108</v>
      </c>
      <c r="B11" s="307" t="s">
        <v>109</v>
      </c>
      <c r="C11" s="307" t="s">
        <v>376</v>
      </c>
      <c r="D11" s="307" t="s">
        <v>108</v>
      </c>
      <c r="E11" s="300">
        <v>14</v>
      </c>
    </row>
    <row r="12" spans="1:5" x14ac:dyDescent="0.35">
      <c r="A12" s="307" t="s">
        <v>422</v>
      </c>
      <c r="B12" s="307" t="s">
        <v>120</v>
      </c>
      <c r="C12" s="307"/>
      <c r="D12" s="307" t="s">
        <v>422</v>
      </c>
      <c r="E12" s="300">
        <v>29</v>
      </c>
    </row>
    <row r="13" spans="1:5" ht="43.5" x14ac:dyDescent="0.35">
      <c r="A13" s="307" t="s">
        <v>63</v>
      </c>
      <c r="B13" s="307" t="s">
        <v>113</v>
      </c>
      <c r="C13" s="307" t="s">
        <v>377</v>
      </c>
      <c r="D13" s="307" t="s">
        <v>378</v>
      </c>
      <c r="E13" s="300">
        <v>2</v>
      </c>
    </row>
    <row r="14" spans="1:5" ht="29" x14ac:dyDescent="0.35">
      <c r="A14" s="307" t="s">
        <v>99</v>
      </c>
      <c r="B14" s="307" t="s">
        <v>100</v>
      </c>
      <c r="C14" s="307" t="s">
        <v>372</v>
      </c>
      <c r="D14" s="307"/>
      <c r="E14" s="300">
        <v>4</v>
      </c>
    </row>
    <row r="15" spans="1:5" ht="29" x14ac:dyDescent="0.35">
      <c r="A15" s="307" t="s">
        <v>103</v>
      </c>
      <c r="B15" s="307" t="s">
        <v>104</v>
      </c>
      <c r="C15" s="307" t="s">
        <v>373</v>
      </c>
      <c r="D15" s="307"/>
      <c r="E15" s="300">
        <v>5</v>
      </c>
    </row>
    <row r="16" spans="1:5" ht="29" x14ac:dyDescent="0.35">
      <c r="A16" s="307" t="s">
        <v>379</v>
      </c>
      <c r="B16" s="307" t="s">
        <v>380</v>
      </c>
      <c r="C16" s="307" t="s">
        <v>381</v>
      </c>
      <c r="D16" s="307"/>
      <c r="E16" s="300">
        <v>15</v>
      </c>
    </row>
    <row r="17" spans="1:5" ht="29" x14ac:dyDescent="0.35">
      <c r="A17" s="307" t="s">
        <v>382</v>
      </c>
      <c r="B17" s="307" t="s">
        <v>383</v>
      </c>
      <c r="C17" s="307" t="s">
        <v>384</v>
      </c>
      <c r="D17" s="307"/>
      <c r="E17" s="300">
        <v>16</v>
      </c>
    </row>
    <row r="18" spans="1:5" ht="29" x14ac:dyDescent="0.35">
      <c r="A18" s="307" t="s">
        <v>385</v>
      </c>
      <c r="B18" s="307" t="s">
        <v>386</v>
      </c>
      <c r="C18" s="307" t="s">
        <v>387</v>
      </c>
      <c r="D18" s="307"/>
      <c r="E18" s="300">
        <v>17</v>
      </c>
    </row>
    <row r="19" spans="1:5" ht="29" x14ac:dyDescent="0.35">
      <c r="A19" s="307" t="s">
        <v>388</v>
      </c>
      <c r="B19" s="307" t="s">
        <v>389</v>
      </c>
      <c r="C19" s="307" t="s">
        <v>390</v>
      </c>
      <c r="D19" s="307"/>
      <c r="E19" s="300">
        <v>18</v>
      </c>
    </row>
    <row r="20" spans="1:5" ht="72.5" x14ac:dyDescent="0.35">
      <c r="A20" s="307" t="s">
        <v>391</v>
      </c>
      <c r="B20" s="307" t="s">
        <v>392</v>
      </c>
      <c r="C20" s="307" t="s">
        <v>393</v>
      </c>
      <c r="D20" s="307"/>
      <c r="E20" s="300">
        <v>19</v>
      </c>
    </row>
    <row r="21" spans="1:5" ht="58" x14ac:dyDescent="0.35">
      <c r="A21" s="307" t="s">
        <v>394</v>
      </c>
      <c r="B21" s="307" t="s">
        <v>395</v>
      </c>
      <c r="C21" s="307" t="s">
        <v>396</v>
      </c>
      <c r="D21" s="307"/>
      <c r="E21" s="300">
        <v>20</v>
      </c>
    </row>
    <row r="22" spans="1:5" ht="43.5" x14ac:dyDescent="0.35">
      <c r="A22" s="307" t="s">
        <v>397</v>
      </c>
      <c r="B22" s="307" t="s">
        <v>398</v>
      </c>
      <c r="C22" s="307" t="s">
        <v>399</v>
      </c>
      <c r="D22" s="307"/>
      <c r="E22" s="300">
        <v>21</v>
      </c>
    </row>
    <row r="23" spans="1:5" x14ac:dyDescent="0.35">
      <c r="A23" s="307" t="s">
        <v>400</v>
      </c>
      <c r="B23" s="307" t="s">
        <v>401</v>
      </c>
      <c r="C23" s="307" t="s">
        <v>402</v>
      </c>
      <c r="D23" s="307"/>
      <c r="E23" s="300">
        <v>22</v>
      </c>
    </row>
    <row r="24" spans="1:5" ht="29" x14ac:dyDescent="0.35">
      <c r="A24" s="307" t="s">
        <v>403</v>
      </c>
      <c r="B24" s="307" t="s">
        <v>404</v>
      </c>
      <c r="C24" s="307" t="s">
        <v>405</v>
      </c>
      <c r="D24" s="307"/>
      <c r="E24" s="300">
        <v>23</v>
      </c>
    </row>
    <row r="25" spans="1:5" ht="29" x14ac:dyDescent="0.35">
      <c r="A25" s="307" t="s">
        <v>406</v>
      </c>
      <c r="B25" s="307" t="s">
        <v>407</v>
      </c>
      <c r="C25" s="307" t="s">
        <v>408</v>
      </c>
      <c r="D25" s="307"/>
      <c r="E25" s="300">
        <v>24</v>
      </c>
    </row>
    <row r="26" spans="1:5" ht="43.5" x14ac:dyDescent="0.35">
      <c r="A26" s="307" t="s">
        <v>409</v>
      </c>
      <c r="B26" s="307" t="s">
        <v>410</v>
      </c>
      <c r="C26" s="307" t="s">
        <v>411</v>
      </c>
      <c r="D26" s="307"/>
      <c r="E26" s="300">
        <v>25</v>
      </c>
    </row>
    <row r="27" spans="1:5" ht="43.5" x14ac:dyDescent="0.35">
      <c r="A27" s="307" t="s">
        <v>412</v>
      </c>
      <c r="B27" s="307" t="s">
        <v>413</v>
      </c>
      <c r="C27" s="307" t="s">
        <v>414</v>
      </c>
      <c r="D27" s="307"/>
      <c r="E27" s="300">
        <v>26</v>
      </c>
    </row>
    <row r="28" spans="1:5" ht="43.5" x14ac:dyDescent="0.35">
      <c r="A28" s="307" t="s">
        <v>415</v>
      </c>
      <c r="B28" s="307" t="s">
        <v>416</v>
      </c>
      <c r="C28" s="307" t="s">
        <v>417</v>
      </c>
      <c r="D28" s="307"/>
      <c r="E28" s="300">
        <v>27</v>
      </c>
    </row>
    <row r="29" spans="1:5" x14ac:dyDescent="0.35">
      <c r="A29" s="307" t="s">
        <v>418</v>
      </c>
      <c r="B29" s="307" t="s">
        <v>419</v>
      </c>
      <c r="C29" s="307" t="s">
        <v>420</v>
      </c>
      <c r="D29" s="307"/>
      <c r="E29" s="300">
        <v>28</v>
      </c>
    </row>
    <row r="30" spans="1:5" ht="29" x14ac:dyDescent="0.35">
      <c r="A30" s="307" t="s">
        <v>65</v>
      </c>
      <c r="B30" s="307" t="s">
        <v>115</v>
      </c>
      <c r="C30" s="307" t="s">
        <v>421</v>
      </c>
      <c r="D30" s="307" t="s">
        <v>64</v>
      </c>
      <c r="E30" s="300">
        <v>9</v>
      </c>
    </row>
    <row r="31" spans="1:5" x14ac:dyDescent="0.35">
      <c r="E31" s="318"/>
    </row>
    <row r="32" spans="1:5" x14ac:dyDescent="0.35">
      <c r="E32" s="318"/>
    </row>
    <row r="33" spans="5:5" x14ac:dyDescent="0.35">
      <c r="E33" s="318"/>
    </row>
    <row r="34" spans="5:5" x14ac:dyDescent="0.35">
      <c r="E34" s="318"/>
    </row>
    <row r="35" spans="5:5" x14ac:dyDescent="0.35">
      <c r="E35" s="318"/>
    </row>
    <row r="36" spans="5:5" x14ac:dyDescent="0.35">
      <c r="E36" s="318"/>
    </row>
    <row r="37" spans="5:5" x14ac:dyDescent="0.35">
      <c r="E37" s="318"/>
    </row>
    <row r="38" spans="5:5" x14ac:dyDescent="0.35">
      <c r="E38" s="318"/>
    </row>
    <row r="39" spans="5:5" x14ac:dyDescent="0.35">
      <c r="E39" s="318"/>
    </row>
    <row r="40" spans="5:5" x14ac:dyDescent="0.35">
      <c r="E40" s="318"/>
    </row>
    <row r="41" spans="5:5" x14ac:dyDescent="0.35">
      <c r="E41" s="318"/>
    </row>
    <row r="42" spans="5:5" x14ac:dyDescent="0.35">
      <c r="E42" s="318"/>
    </row>
    <row r="43" spans="5:5" x14ac:dyDescent="0.35">
      <c r="E43" s="318"/>
    </row>
    <row r="44" spans="5:5" x14ac:dyDescent="0.35">
      <c r="E44" s="318"/>
    </row>
    <row r="45" spans="5:5" x14ac:dyDescent="0.35">
      <c r="E45" s="318"/>
    </row>
    <row r="46" spans="5:5" x14ac:dyDescent="0.35">
      <c r="E46" s="318"/>
    </row>
    <row r="47" spans="5:5" x14ac:dyDescent="0.35">
      <c r="E47" s="318"/>
    </row>
    <row r="48" spans="5:5" x14ac:dyDescent="0.35">
      <c r="E48" s="318"/>
    </row>
    <row r="49" spans="5:5" x14ac:dyDescent="0.35">
      <c r="E49" s="318"/>
    </row>
    <row r="50" spans="5:5" x14ac:dyDescent="0.35">
      <c r="E50" s="318"/>
    </row>
    <row r="51" spans="5:5" x14ac:dyDescent="0.35">
      <c r="E51" s="318"/>
    </row>
    <row r="52" spans="5:5" x14ac:dyDescent="0.35">
      <c r="E52" s="318"/>
    </row>
    <row r="53" spans="5:5" x14ac:dyDescent="0.35">
      <c r="E53" s="318"/>
    </row>
    <row r="54" spans="5:5" x14ac:dyDescent="0.35">
      <c r="E54" s="318"/>
    </row>
    <row r="55" spans="5:5" x14ac:dyDescent="0.35">
      <c r="E55" s="318"/>
    </row>
  </sheetData>
  <autoFilter ref="A1:E30"/>
  <sortState ref="A2:E30">
    <sortCondition ref="A2:A30"/>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pane ySplit="1" topLeftCell="A49" activePane="bottomLeft" state="frozen"/>
      <selection pane="bottomLeft" activeCell="A53" sqref="A53"/>
    </sheetView>
  </sheetViews>
  <sheetFormatPr defaultColWidth="8.7265625" defaultRowHeight="14.5" x14ac:dyDescent="0.25"/>
  <cols>
    <col min="1" max="1" width="14.81640625" style="303" customWidth="1"/>
    <col min="2" max="2" width="38.7265625" style="303" customWidth="1"/>
    <col min="3" max="3" width="78.1796875" style="303" customWidth="1"/>
    <col min="4" max="4" width="11.1796875" style="303" bestFit="1" customWidth="1"/>
    <col min="5" max="5" width="52.7265625" style="303" bestFit="1" customWidth="1"/>
    <col min="6" max="6" width="22" style="303" customWidth="1"/>
    <col min="7" max="7" width="22.453125" style="303" bestFit="1" customWidth="1"/>
    <col min="8" max="16384" width="8.7265625" style="303"/>
  </cols>
  <sheetData>
    <row r="1" spans="1:7" x14ac:dyDescent="0.25">
      <c r="A1" s="301" t="s">
        <v>218</v>
      </c>
      <c r="B1" s="301" t="s">
        <v>219</v>
      </c>
      <c r="C1" s="301" t="s">
        <v>268</v>
      </c>
      <c r="D1" s="301" t="s">
        <v>242</v>
      </c>
      <c r="E1" s="301" t="s">
        <v>217</v>
      </c>
      <c r="F1" s="301" t="s">
        <v>568</v>
      </c>
      <c r="G1" s="302" t="s">
        <v>569</v>
      </c>
    </row>
    <row r="2" spans="1:7" ht="29" x14ac:dyDescent="0.25">
      <c r="A2" s="304" t="s">
        <v>269</v>
      </c>
      <c r="B2" s="304" t="s">
        <v>78</v>
      </c>
      <c r="C2" s="304" t="s">
        <v>270</v>
      </c>
      <c r="D2" s="304" t="s">
        <v>269</v>
      </c>
      <c r="E2" s="304" t="s">
        <v>78</v>
      </c>
      <c r="F2" s="304">
        <v>1</v>
      </c>
      <c r="G2" s="304">
        <v>1</v>
      </c>
    </row>
    <row r="3" spans="1:7" x14ac:dyDescent="0.25">
      <c r="A3" s="304" t="s">
        <v>271</v>
      </c>
      <c r="B3" s="304" t="s">
        <v>78</v>
      </c>
      <c r="C3" s="304" t="s">
        <v>272</v>
      </c>
      <c r="D3" s="304" t="s">
        <v>269</v>
      </c>
      <c r="E3" s="304" t="s">
        <v>78</v>
      </c>
      <c r="F3" s="304">
        <v>2</v>
      </c>
      <c r="G3" s="304">
        <v>1</v>
      </c>
    </row>
    <row r="4" spans="1:7" ht="43.5" x14ac:dyDescent="0.25">
      <c r="A4" s="304" t="s">
        <v>255</v>
      </c>
      <c r="B4" s="304" t="s">
        <v>169</v>
      </c>
      <c r="C4" s="304" t="s">
        <v>273</v>
      </c>
      <c r="D4" s="304" t="s">
        <v>255</v>
      </c>
      <c r="E4" s="304" t="s">
        <v>169</v>
      </c>
      <c r="F4" s="304">
        <v>3</v>
      </c>
      <c r="G4" s="304">
        <v>2</v>
      </c>
    </row>
    <row r="5" spans="1:7" ht="43.5" x14ac:dyDescent="0.25">
      <c r="A5" s="304" t="s">
        <v>274</v>
      </c>
      <c r="B5" s="304" t="s">
        <v>81</v>
      </c>
      <c r="C5" s="304" t="s">
        <v>275</v>
      </c>
      <c r="D5" s="304" t="s">
        <v>255</v>
      </c>
      <c r="E5" s="304" t="s">
        <v>169</v>
      </c>
      <c r="F5" s="304">
        <v>4</v>
      </c>
      <c r="G5" s="304">
        <v>2</v>
      </c>
    </row>
    <row r="6" spans="1:7" ht="29" x14ac:dyDescent="0.25">
      <c r="A6" s="304" t="s">
        <v>276</v>
      </c>
      <c r="B6" s="304" t="s">
        <v>84</v>
      </c>
      <c r="C6" s="304" t="s">
        <v>277</v>
      </c>
      <c r="D6" s="304" t="s">
        <v>255</v>
      </c>
      <c r="E6" s="304" t="s">
        <v>169</v>
      </c>
      <c r="F6" s="304">
        <v>5</v>
      </c>
      <c r="G6" s="304">
        <v>2</v>
      </c>
    </row>
    <row r="7" spans="1:7" ht="43.5" x14ac:dyDescent="0.25">
      <c r="A7" s="304" t="s">
        <v>86</v>
      </c>
      <c r="B7" s="304" t="s">
        <v>87</v>
      </c>
      <c r="C7" s="304" t="s">
        <v>278</v>
      </c>
      <c r="D7" s="304" t="s">
        <v>255</v>
      </c>
      <c r="E7" s="304" t="s">
        <v>169</v>
      </c>
      <c r="F7" s="304">
        <v>6</v>
      </c>
      <c r="G7" s="304">
        <v>2</v>
      </c>
    </row>
    <row r="8" spans="1:7" ht="43.5" x14ac:dyDescent="0.25">
      <c r="A8" s="304" t="s">
        <v>247</v>
      </c>
      <c r="B8" s="304" t="s">
        <v>279</v>
      </c>
      <c r="C8" s="304" t="s">
        <v>280</v>
      </c>
      <c r="D8" s="304" t="s">
        <v>247</v>
      </c>
      <c r="E8" s="304" t="s">
        <v>279</v>
      </c>
      <c r="F8" s="304">
        <v>7</v>
      </c>
      <c r="G8" s="304">
        <v>3</v>
      </c>
    </row>
    <row r="9" spans="1:7" ht="29" x14ac:dyDescent="0.25">
      <c r="A9" s="304" t="s">
        <v>281</v>
      </c>
      <c r="B9" s="304" t="s">
        <v>90</v>
      </c>
      <c r="C9" s="304" t="s">
        <v>282</v>
      </c>
      <c r="D9" s="304" t="s">
        <v>247</v>
      </c>
      <c r="E9" s="304" t="s">
        <v>279</v>
      </c>
      <c r="F9" s="304">
        <v>8</v>
      </c>
      <c r="G9" s="304">
        <v>3</v>
      </c>
    </row>
    <row r="10" spans="1:7" ht="29" x14ac:dyDescent="0.25">
      <c r="A10" s="304" t="s">
        <v>283</v>
      </c>
      <c r="B10" s="304" t="s">
        <v>92</v>
      </c>
      <c r="C10" s="304" t="s">
        <v>284</v>
      </c>
      <c r="D10" s="304" t="s">
        <v>247</v>
      </c>
      <c r="E10" s="304" t="s">
        <v>279</v>
      </c>
      <c r="F10" s="304">
        <v>9</v>
      </c>
      <c r="G10" s="304">
        <v>3</v>
      </c>
    </row>
    <row r="11" spans="1:7" ht="29" x14ac:dyDescent="0.25">
      <c r="A11" s="304" t="s">
        <v>285</v>
      </c>
      <c r="B11" s="304" t="s">
        <v>94</v>
      </c>
      <c r="C11" s="304" t="s">
        <v>286</v>
      </c>
      <c r="D11" s="304" t="s">
        <v>247</v>
      </c>
      <c r="E11" s="304" t="s">
        <v>279</v>
      </c>
      <c r="F11" s="304">
        <v>10</v>
      </c>
      <c r="G11" s="304">
        <v>3</v>
      </c>
    </row>
    <row r="12" spans="1:7" x14ac:dyDescent="0.25">
      <c r="A12" s="304" t="s">
        <v>248</v>
      </c>
      <c r="B12" s="304" t="s">
        <v>287</v>
      </c>
      <c r="C12" s="304" t="s">
        <v>288</v>
      </c>
      <c r="D12" s="304" t="s">
        <v>248</v>
      </c>
      <c r="E12" s="304" t="s">
        <v>287</v>
      </c>
      <c r="F12" s="304">
        <v>11</v>
      </c>
      <c r="G12" s="304">
        <v>4</v>
      </c>
    </row>
    <row r="13" spans="1:7" ht="29" x14ac:dyDescent="0.25">
      <c r="A13" s="304" t="s">
        <v>97</v>
      </c>
      <c r="B13" s="304" t="s">
        <v>98</v>
      </c>
      <c r="C13" s="304" t="s">
        <v>289</v>
      </c>
      <c r="D13" s="304" t="s">
        <v>248</v>
      </c>
      <c r="E13" s="304" t="s">
        <v>287</v>
      </c>
      <c r="F13" s="304">
        <v>12</v>
      </c>
      <c r="G13" s="304">
        <v>4</v>
      </c>
    </row>
    <row r="14" spans="1:7" ht="29" x14ac:dyDescent="0.25">
      <c r="A14" s="304" t="s">
        <v>101</v>
      </c>
      <c r="B14" s="304" t="s">
        <v>102</v>
      </c>
      <c r="C14" s="304" t="s">
        <v>290</v>
      </c>
      <c r="D14" s="304" t="s">
        <v>248</v>
      </c>
      <c r="E14" s="304" t="s">
        <v>287</v>
      </c>
      <c r="F14" s="304">
        <v>13</v>
      </c>
      <c r="G14" s="304">
        <v>4</v>
      </c>
    </row>
    <row r="15" spans="1:7" ht="58" x14ac:dyDescent="0.25">
      <c r="A15" s="304" t="s">
        <v>249</v>
      </c>
      <c r="B15" s="304" t="s">
        <v>291</v>
      </c>
      <c r="C15" s="304" t="s">
        <v>292</v>
      </c>
      <c r="D15" s="304" t="s">
        <v>249</v>
      </c>
      <c r="E15" s="304" t="s">
        <v>291</v>
      </c>
      <c r="F15" s="304">
        <v>14</v>
      </c>
      <c r="G15" s="304">
        <v>5</v>
      </c>
    </row>
    <row r="16" spans="1:7" ht="87" x14ac:dyDescent="0.25">
      <c r="A16" s="304" t="s">
        <v>70</v>
      </c>
      <c r="B16" s="304" t="s">
        <v>174</v>
      </c>
      <c r="C16" s="304" t="s">
        <v>293</v>
      </c>
      <c r="D16" s="304" t="s">
        <v>249</v>
      </c>
      <c r="E16" s="304" t="s">
        <v>291</v>
      </c>
      <c r="F16" s="304">
        <v>15</v>
      </c>
      <c r="G16" s="304">
        <v>5</v>
      </c>
    </row>
    <row r="17" spans="1:7" x14ac:dyDescent="0.25">
      <c r="A17" s="304" t="s">
        <v>106</v>
      </c>
      <c r="B17" s="304" t="s">
        <v>107</v>
      </c>
      <c r="C17" s="304" t="s">
        <v>294</v>
      </c>
      <c r="D17" s="304" t="s">
        <v>249</v>
      </c>
      <c r="E17" s="304" t="s">
        <v>291</v>
      </c>
      <c r="F17" s="304">
        <v>16</v>
      </c>
      <c r="G17" s="304">
        <v>5</v>
      </c>
    </row>
    <row r="18" spans="1:7" x14ac:dyDescent="0.25">
      <c r="A18" s="304" t="s">
        <v>295</v>
      </c>
      <c r="B18" s="304" t="s">
        <v>296</v>
      </c>
      <c r="C18" s="304" t="s">
        <v>297</v>
      </c>
      <c r="D18" s="304" t="s">
        <v>249</v>
      </c>
      <c r="E18" s="304" t="s">
        <v>291</v>
      </c>
      <c r="F18" s="304">
        <v>17</v>
      </c>
      <c r="G18" s="304">
        <v>5</v>
      </c>
    </row>
    <row r="19" spans="1:7" ht="43.5" x14ac:dyDescent="0.25">
      <c r="A19" s="304" t="s">
        <v>112</v>
      </c>
      <c r="B19" s="304" t="s">
        <v>298</v>
      </c>
      <c r="C19" s="304" t="s">
        <v>299</v>
      </c>
      <c r="D19" s="304" t="s">
        <v>249</v>
      </c>
      <c r="E19" s="304" t="s">
        <v>291</v>
      </c>
      <c r="F19" s="304">
        <v>18</v>
      </c>
      <c r="G19" s="304">
        <v>5</v>
      </c>
    </row>
    <row r="20" spans="1:7" ht="29" x14ac:dyDescent="0.25">
      <c r="A20" s="304" t="s">
        <v>250</v>
      </c>
      <c r="B20" s="304" t="s">
        <v>227</v>
      </c>
      <c r="C20" s="304" t="s">
        <v>300</v>
      </c>
      <c r="D20" s="304" t="s">
        <v>250</v>
      </c>
      <c r="E20" s="304" t="s">
        <v>227</v>
      </c>
      <c r="F20" s="304">
        <v>19</v>
      </c>
      <c r="G20" s="304">
        <v>6</v>
      </c>
    </row>
    <row r="21" spans="1:7" ht="72.5" x14ac:dyDescent="0.25">
      <c r="A21" s="304" t="s">
        <v>71</v>
      </c>
      <c r="B21" s="304" t="s">
        <v>114</v>
      </c>
      <c r="C21" s="304" t="s">
        <v>301</v>
      </c>
      <c r="D21" s="304" t="s">
        <v>250</v>
      </c>
      <c r="E21" s="304" t="s">
        <v>227</v>
      </c>
      <c r="F21" s="304">
        <v>20</v>
      </c>
      <c r="G21" s="304">
        <v>6</v>
      </c>
    </row>
    <row r="22" spans="1:7" ht="29" x14ac:dyDescent="0.25">
      <c r="A22" s="304" t="s">
        <v>118</v>
      </c>
      <c r="B22" s="304" t="s">
        <v>119</v>
      </c>
      <c r="C22" s="304" t="s">
        <v>302</v>
      </c>
      <c r="D22" s="304" t="s">
        <v>250</v>
      </c>
      <c r="E22" s="304" t="s">
        <v>227</v>
      </c>
      <c r="F22" s="304">
        <v>21</v>
      </c>
      <c r="G22" s="304">
        <v>6</v>
      </c>
    </row>
    <row r="23" spans="1:7" x14ac:dyDescent="0.25">
      <c r="A23" s="304" t="s">
        <v>123</v>
      </c>
      <c r="B23" s="304" t="s">
        <v>124</v>
      </c>
      <c r="C23" s="304" t="s">
        <v>303</v>
      </c>
      <c r="D23" s="304" t="s">
        <v>250</v>
      </c>
      <c r="E23" s="304" t="s">
        <v>227</v>
      </c>
      <c r="F23" s="304">
        <v>22</v>
      </c>
      <c r="G23" s="304">
        <v>6</v>
      </c>
    </row>
    <row r="24" spans="1:7" ht="43.5" x14ac:dyDescent="0.25">
      <c r="A24" s="304" t="s">
        <v>77</v>
      </c>
      <c r="B24" s="304" t="s">
        <v>304</v>
      </c>
      <c r="C24" s="304" t="s">
        <v>305</v>
      </c>
      <c r="D24" s="304" t="s">
        <v>250</v>
      </c>
      <c r="E24" s="304" t="s">
        <v>227</v>
      </c>
      <c r="F24" s="304">
        <v>23</v>
      </c>
      <c r="G24" s="304">
        <v>6</v>
      </c>
    </row>
    <row r="25" spans="1:7" ht="29" x14ac:dyDescent="0.25">
      <c r="A25" s="304" t="s">
        <v>251</v>
      </c>
      <c r="B25" s="304" t="s">
        <v>306</v>
      </c>
      <c r="C25" s="304" t="s">
        <v>307</v>
      </c>
      <c r="D25" s="304" t="s">
        <v>251</v>
      </c>
      <c r="E25" s="304" t="s">
        <v>306</v>
      </c>
      <c r="F25" s="304">
        <v>24</v>
      </c>
      <c r="G25" s="304">
        <v>7</v>
      </c>
    </row>
    <row r="26" spans="1:7" ht="87" x14ac:dyDescent="0.25">
      <c r="A26" s="304" t="s">
        <v>74</v>
      </c>
      <c r="B26" s="304" t="s">
        <v>128</v>
      </c>
      <c r="C26" s="304" t="s">
        <v>308</v>
      </c>
      <c r="D26" s="304" t="s">
        <v>251</v>
      </c>
      <c r="E26" s="304" t="s">
        <v>306</v>
      </c>
      <c r="F26" s="304">
        <v>25</v>
      </c>
      <c r="G26" s="304">
        <v>7</v>
      </c>
    </row>
    <row r="27" spans="1:7" ht="43.5" x14ac:dyDescent="0.25">
      <c r="A27" s="304" t="s">
        <v>131</v>
      </c>
      <c r="B27" s="304" t="s">
        <v>132</v>
      </c>
      <c r="C27" s="304" t="s">
        <v>309</v>
      </c>
      <c r="D27" s="304" t="s">
        <v>251</v>
      </c>
      <c r="E27" s="304" t="s">
        <v>306</v>
      </c>
      <c r="F27" s="304">
        <v>26</v>
      </c>
      <c r="G27" s="304">
        <v>7</v>
      </c>
    </row>
    <row r="28" spans="1:7" ht="29" x14ac:dyDescent="0.25">
      <c r="A28" s="304" t="s">
        <v>252</v>
      </c>
      <c r="B28" s="304" t="s">
        <v>310</v>
      </c>
      <c r="C28" s="304" t="s">
        <v>311</v>
      </c>
      <c r="D28" s="304" t="s">
        <v>252</v>
      </c>
      <c r="E28" s="304" t="s">
        <v>310</v>
      </c>
      <c r="F28" s="304">
        <v>27</v>
      </c>
      <c r="G28" s="304">
        <v>8</v>
      </c>
    </row>
    <row r="29" spans="1:7" ht="72.5" x14ac:dyDescent="0.25">
      <c r="A29" s="304" t="s">
        <v>135</v>
      </c>
      <c r="B29" s="304" t="s">
        <v>312</v>
      </c>
      <c r="C29" s="304" t="s">
        <v>313</v>
      </c>
      <c r="D29" s="304" t="s">
        <v>252</v>
      </c>
      <c r="E29" s="304" t="s">
        <v>310</v>
      </c>
      <c r="F29" s="304">
        <v>28</v>
      </c>
      <c r="G29" s="304">
        <v>8</v>
      </c>
    </row>
    <row r="30" spans="1:7" ht="29" x14ac:dyDescent="0.25">
      <c r="A30" s="304" t="s">
        <v>136</v>
      </c>
      <c r="B30" s="304" t="s">
        <v>314</v>
      </c>
      <c r="C30" s="304" t="s">
        <v>315</v>
      </c>
      <c r="D30" s="304" t="s">
        <v>252</v>
      </c>
      <c r="E30" s="304" t="s">
        <v>310</v>
      </c>
      <c r="F30" s="304">
        <v>29</v>
      </c>
      <c r="G30" s="304">
        <v>8</v>
      </c>
    </row>
    <row r="31" spans="1:7" x14ac:dyDescent="0.25">
      <c r="A31" s="304" t="s">
        <v>316</v>
      </c>
      <c r="B31" s="304" t="s">
        <v>137</v>
      </c>
      <c r="C31" s="304" t="s">
        <v>317</v>
      </c>
      <c r="D31" s="304" t="s">
        <v>252</v>
      </c>
      <c r="E31" s="304" t="s">
        <v>310</v>
      </c>
      <c r="F31" s="304">
        <v>30</v>
      </c>
      <c r="G31" s="304">
        <v>8</v>
      </c>
    </row>
    <row r="32" spans="1:7" ht="29" x14ac:dyDescent="0.25">
      <c r="A32" s="304" t="s">
        <v>318</v>
      </c>
      <c r="B32" s="304" t="s">
        <v>319</v>
      </c>
      <c r="C32" s="304" t="s">
        <v>320</v>
      </c>
      <c r="D32" s="304" t="s">
        <v>318</v>
      </c>
      <c r="E32" s="304" t="s">
        <v>319</v>
      </c>
      <c r="F32" s="304">
        <v>31</v>
      </c>
      <c r="G32" s="304">
        <v>9</v>
      </c>
    </row>
    <row r="33" spans="1:7" ht="29" x14ac:dyDescent="0.25">
      <c r="A33" s="304" t="s">
        <v>138</v>
      </c>
      <c r="B33" s="304" t="s">
        <v>321</v>
      </c>
      <c r="C33" s="304" t="s">
        <v>322</v>
      </c>
      <c r="D33" s="304" t="s">
        <v>318</v>
      </c>
      <c r="E33" s="304" t="s">
        <v>319</v>
      </c>
      <c r="F33" s="304">
        <v>32</v>
      </c>
      <c r="G33" s="304">
        <v>9</v>
      </c>
    </row>
    <row r="34" spans="1:7" x14ac:dyDescent="0.25">
      <c r="A34" s="304" t="s">
        <v>139</v>
      </c>
      <c r="B34" s="304" t="s">
        <v>323</v>
      </c>
      <c r="C34" s="304" t="s">
        <v>324</v>
      </c>
      <c r="D34" s="304" t="s">
        <v>318</v>
      </c>
      <c r="E34" s="304" t="s">
        <v>319</v>
      </c>
      <c r="F34" s="304">
        <v>33</v>
      </c>
      <c r="G34" s="304">
        <v>9</v>
      </c>
    </row>
    <row r="35" spans="1:7" ht="29" x14ac:dyDescent="0.25">
      <c r="A35" s="304" t="s">
        <v>140</v>
      </c>
      <c r="B35" s="304" t="s">
        <v>325</v>
      </c>
      <c r="C35" s="304" t="s">
        <v>326</v>
      </c>
      <c r="D35" s="304" t="s">
        <v>318</v>
      </c>
      <c r="E35" s="304" t="s">
        <v>319</v>
      </c>
      <c r="F35" s="304">
        <v>34</v>
      </c>
      <c r="G35" s="304">
        <v>9</v>
      </c>
    </row>
    <row r="36" spans="1:7" ht="72.5" x14ac:dyDescent="0.25">
      <c r="A36" s="304" t="s">
        <v>256</v>
      </c>
      <c r="B36" s="304" t="s">
        <v>172</v>
      </c>
      <c r="C36" s="304" t="s">
        <v>327</v>
      </c>
      <c r="D36" s="304" t="s">
        <v>256</v>
      </c>
      <c r="E36" s="304" t="s">
        <v>172</v>
      </c>
      <c r="F36" s="304">
        <v>35</v>
      </c>
      <c r="G36" s="304">
        <v>10</v>
      </c>
    </row>
    <row r="37" spans="1:7" ht="43.5" x14ac:dyDescent="0.25">
      <c r="A37" s="304" t="s">
        <v>151</v>
      </c>
      <c r="B37" s="304" t="s">
        <v>328</v>
      </c>
      <c r="C37" s="304" t="s">
        <v>329</v>
      </c>
      <c r="D37" s="304" t="s">
        <v>256</v>
      </c>
      <c r="E37" s="304" t="s">
        <v>172</v>
      </c>
      <c r="F37" s="304">
        <v>36</v>
      </c>
      <c r="G37" s="304">
        <v>10</v>
      </c>
    </row>
    <row r="38" spans="1:7" ht="29" x14ac:dyDescent="0.25">
      <c r="A38" s="304" t="s">
        <v>153</v>
      </c>
      <c r="B38" s="304" t="s">
        <v>141</v>
      </c>
      <c r="C38" s="304" t="s">
        <v>330</v>
      </c>
      <c r="D38" s="304" t="s">
        <v>256</v>
      </c>
      <c r="E38" s="304" t="s">
        <v>172</v>
      </c>
      <c r="F38" s="304">
        <v>37</v>
      </c>
      <c r="G38" s="304">
        <v>10</v>
      </c>
    </row>
    <row r="39" spans="1:7" ht="29" x14ac:dyDescent="0.25">
      <c r="A39" s="304" t="s">
        <v>331</v>
      </c>
      <c r="B39" s="304" t="s">
        <v>142</v>
      </c>
      <c r="C39" s="304" t="s">
        <v>332</v>
      </c>
      <c r="D39" s="304" t="s">
        <v>256</v>
      </c>
      <c r="E39" s="304" t="s">
        <v>172</v>
      </c>
      <c r="F39" s="304">
        <v>38</v>
      </c>
      <c r="G39" s="304">
        <v>10</v>
      </c>
    </row>
    <row r="40" spans="1:7" ht="29" x14ac:dyDescent="0.25">
      <c r="A40" s="304" t="s">
        <v>333</v>
      </c>
      <c r="B40" s="304" t="s">
        <v>143</v>
      </c>
      <c r="C40" s="304" t="s">
        <v>334</v>
      </c>
      <c r="D40" s="304" t="s">
        <v>256</v>
      </c>
      <c r="E40" s="304" t="s">
        <v>172</v>
      </c>
      <c r="F40" s="304">
        <v>39</v>
      </c>
      <c r="G40" s="304">
        <v>10</v>
      </c>
    </row>
    <row r="41" spans="1:7" ht="58" x14ac:dyDescent="0.25">
      <c r="A41" s="304" t="s">
        <v>335</v>
      </c>
      <c r="B41" s="304" t="s">
        <v>146</v>
      </c>
      <c r="C41" s="304" t="s">
        <v>336</v>
      </c>
      <c r="D41" s="304" t="s">
        <v>256</v>
      </c>
      <c r="E41" s="304" t="s">
        <v>172</v>
      </c>
      <c r="F41" s="304">
        <v>40</v>
      </c>
      <c r="G41" s="304">
        <v>10</v>
      </c>
    </row>
    <row r="42" spans="1:7" ht="29" x14ac:dyDescent="0.25">
      <c r="A42" s="304" t="s">
        <v>337</v>
      </c>
      <c r="B42" s="304" t="s">
        <v>149</v>
      </c>
      <c r="C42" s="304" t="s">
        <v>338</v>
      </c>
      <c r="D42" s="304" t="s">
        <v>256</v>
      </c>
      <c r="E42" s="304" t="s">
        <v>172</v>
      </c>
      <c r="F42" s="304">
        <v>41</v>
      </c>
      <c r="G42" s="304">
        <v>10</v>
      </c>
    </row>
    <row r="43" spans="1:7" ht="29" x14ac:dyDescent="0.25">
      <c r="A43" s="304" t="s">
        <v>339</v>
      </c>
      <c r="B43" s="304" t="s">
        <v>150</v>
      </c>
      <c r="C43" s="304" t="s">
        <v>340</v>
      </c>
      <c r="D43" s="304" t="s">
        <v>256</v>
      </c>
      <c r="E43" s="304" t="s">
        <v>172</v>
      </c>
      <c r="F43" s="304">
        <v>42</v>
      </c>
      <c r="G43" s="304">
        <v>10</v>
      </c>
    </row>
    <row r="44" spans="1:7" x14ac:dyDescent="0.25">
      <c r="A44" s="304" t="s">
        <v>253</v>
      </c>
      <c r="B44" s="304" t="s">
        <v>341</v>
      </c>
      <c r="C44" s="304" t="s">
        <v>342</v>
      </c>
      <c r="D44" s="304" t="s">
        <v>253</v>
      </c>
      <c r="E44" s="304" t="s">
        <v>341</v>
      </c>
      <c r="F44" s="304">
        <v>43</v>
      </c>
      <c r="G44" s="304">
        <v>11</v>
      </c>
    </row>
    <row r="45" spans="1:7" ht="29" x14ac:dyDescent="0.25">
      <c r="A45" s="304" t="s">
        <v>75</v>
      </c>
      <c r="B45" s="304" t="s">
        <v>152</v>
      </c>
      <c r="C45" s="304" t="s">
        <v>343</v>
      </c>
      <c r="D45" s="304" t="s">
        <v>253</v>
      </c>
      <c r="E45" s="304" t="s">
        <v>341</v>
      </c>
      <c r="F45" s="304">
        <v>44</v>
      </c>
      <c r="G45" s="304">
        <v>11</v>
      </c>
    </row>
    <row r="46" spans="1:7" ht="58" x14ac:dyDescent="0.25">
      <c r="A46" s="304" t="s">
        <v>160</v>
      </c>
      <c r="B46" s="304" t="s">
        <v>154</v>
      </c>
      <c r="C46" s="304" t="s">
        <v>344</v>
      </c>
      <c r="D46" s="304" t="s">
        <v>253</v>
      </c>
      <c r="E46" s="304" t="s">
        <v>341</v>
      </c>
      <c r="F46" s="304">
        <v>45</v>
      </c>
      <c r="G46" s="304">
        <v>11</v>
      </c>
    </row>
    <row r="47" spans="1:7" ht="29" x14ac:dyDescent="0.25">
      <c r="A47" s="304" t="s">
        <v>254</v>
      </c>
      <c r="B47" s="304" t="s">
        <v>240</v>
      </c>
      <c r="C47" s="304" t="s">
        <v>345</v>
      </c>
      <c r="D47" s="304" t="s">
        <v>254</v>
      </c>
      <c r="E47" s="304" t="s">
        <v>240</v>
      </c>
      <c r="F47" s="304">
        <v>46</v>
      </c>
      <c r="G47" s="304">
        <v>12</v>
      </c>
    </row>
    <row r="48" spans="1:7" ht="72.5" x14ac:dyDescent="0.25">
      <c r="A48" s="304" t="s">
        <v>162</v>
      </c>
      <c r="B48" s="304" t="s">
        <v>157</v>
      </c>
      <c r="C48" s="304" t="s">
        <v>346</v>
      </c>
      <c r="D48" s="304" t="s">
        <v>254</v>
      </c>
      <c r="E48" s="304" t="s">
        <v>240</v>
      </c>
      <c r="F48" s="304">
        <v>47</v>
      </c>
      <c r="G48" s="304">
        <v>12</v>
      </c>
    </row>
    <row r="49" spans="1:7" ht="58" x14ac:dyDescent="0.25">
      <c r="A49" s="304" t="s">
        <v>347</v>
      </c>
      <c r="B49" s="304" t="s">
        <v>161</v>
      </c>
      <c r="C49" s="304" t="s">
        <v>348</v>
      </c>
      <c r="D49" s="304" t="s">
        <v>254</v>
      </c>
      <c r="E49" s="304" t="s">
        <v>240</v>
      </c>
      <c r="F49" s="304">
        <v>48</v>
      </c>
      <c r="G49" s="304">
        <v>12</v>
      </c>
    </row>
    <row r="50" spans="1:7" ht="72.5" x14ac:dyDescent="0.25">
      <c r="A50" s="304" t="s">
        <v>349</v>
      </c>
      <c r="B50" s="304" t="s">
        <v>350</v>
      </c>
      <c r="C50" s="304" t="s">
        <v>351</v>
      </c>
      <c r="D50" s="304" t="s">
        <v>254</v>
      </c>
      <c r="E50" s="304" t="s">
        <v>240</v>
      </c>
      <c r="F50" s="304">
        <v>49</v>
      </c>
      <c r="G50" s="304">
        <v>12</v>
      </c>
    </row>
    <row r="51" spans="1:7" ht="29" x14ac:dyDescent="0.25">
      <c r="A51" s="304" t="s">
        <v>257</v>
      </c>
      <c r="B51" s="304" t="s">
        <v>173</v>
      </c>
      <c r="C51" s="304" t="s">
        <v>352</v>
      </c>
      <c r="D51" s="304" t="s">
        <v>257</v>
      </c>
      <c r="E51" s="304" t="s">
        <v>173</v>
      </c>
      <c r="F51" s="304">
        <v>50</v>
      </c>
      <c r="G51" s="304">
        <v>13</v>
      </c>
    </row>
    <row r="52" spans="1:7" ht="29" x14ac:dyDescent="0.25">
      <c r="A52" s="304" t="s">
        <v>353</v>
      </c>
      <c r="B52" s="304" t="s">
        <v>163</v>
      </c>
      <c r="C52" s="304" t="s">
        <v>354</v>
      </c>
      <c r="D52" s="304" t="s">
        <v>257</v>
      </c>
      <c r="E52" s="304" t="s">
        <v>173</v>
      </c>
      <c r="F52" s="304">
        <v>51</v>
      </c>
      <c r="G52" s="304">
        <v>13</v>
      </c>
    </row>
    <row r="53" spans="1:7" ht="29" x14ac:dyDescent="0.25">
      <c r="A53" s="304" t="s">
        <v>355</v>
      </c>
      <c r="B53" s="304" t="s">
        <v>356</v>
      </c>
      <c r="C53" s="304" t="s">
        <v>357</v>
      </c>
      <c r="D53" s="304" t="s">
        <v>257</v>
      </c>
      <c r="E53" s="304" t="s">
        <v>173</v>
      </c>
      <c r="F53" s="304">
        <v>52</v>
      </c>
      <c r="G53" s="304">
        <v>13</v>
      </c>
    </row>
    <row r="54" spans="1:7" ht="29" x14ac:dyDescent="0.25">
      <c r="A54" s="304" t="s">
        <v>358</v>
      </c>
      <c r="B54" s="304" t="s">
        <v>164</v>
      </c>
      <c r="C54" s="304" t="s">
        <v>359</v>
      </c>
      <c r="D54" s="304" t="s">
        <v>257</v>
      </c>
      <c r="E54" s="304" t="s">
        <v>173</v>
      </c>
      <c r="F54" s="304">
        <v>53</v>
      </c>
      <c r="G54" s="304">
        <v>13</v>
      </c>
    </row>
    <row r="55" spans="1:7" ht="29" x14ac:dyDescent="0.25">
      <c r="A55" s="304" t="s">
        <v>360</v>
      </c>
      <c r="B55" s="304" t="s">
        <v>165</v>
      </c>
      <c r="C55" s="304" t="s">
        <v>361</v>
      </c>
      <c r="D55" s="304" t="s">
        <v>257</v>
      </c>
      <c r="E55" s="304" t="s">
        <v>173</v>
      </c>
      <c r="F55" s="304">
        <v>54</v>
      </c>
      <c r="G55" s="304">
        <v>13</v>
      </c>
    </row>
    <row r="59" spans="1:7" x14ac:dyDescent="0.25">
      <c r="A59" s="305" t="s">
        <v>242</v>
      </c>
      <c r="B59" s="305" t="s">
        <v>217</v>
      </c>
    </row>
    <row r="60" spans="1:7" x14ac:dyDescent="0.25">
      <c r="A60" s="304" t="s">
        <v>269</v>
      </c>
      <c r="B60" s="304" t="s">
        <v>78</v>
      </c>
    </row>
    <row r="61" spans="1:7" x14ac:dyDescent="0.25">
      <c r="A61" s="304" t="s">
        <v>255</v>
      </c>
      <c r="B61" s="304" t="s">
        <v>169</v>
      </c>
    </row>
    <row r="62" spans="1:7" x14ac:dyDescent="0.25">
      <c r="A62" s="304" t="s">
        <v>247</v>
      </c>
      <c r="B62" s="304" t="s">
        <v>279</v>
      </c>
    </row>
    <row r="63" spans="1:7" x14ac:dyDescent="0.25">
      <c r="A63" s="304" t="s">
        <v>248</v>
      </c>
      <c r="B63" s="304" t="s">
        <v>287</v>
      </c>
    </row>
    <row r="64" spans="1:7" x14ac:dyDescent="0.25">
      <c r="A64" s="304" t="s">
        <v>249</v>
      </c>
      <c r="B64" s="304" t="s">
        <v>291</v>
      </c>
    </row>
    <row r="65" spans="1:2" x14ac:dyDescent="0.25">
      <c r="A65" s="304" t="s">
        <v>250</v>
      </c>
      <c r="B65" s="304" t="s">
        <v>227</v>
      </c>
    </row>
    <row r="66" spans="1:2" x14ac:dyDescent="0.25">
      <c r="A66" s="304" t="s">
        <v>251</v>
      </c>
      <c r="B66" s="304" t="s">
        <v>306</v>
      </c>
    </row>
    <row r="67" spans="1:2" x14ac:dyDescent="0.25">
      <c r="A67" s="304" t="s">
        <v>252</v>
      </c>
      <c r="B67" s="304" t="s">
        <v>310</v>
      </c>
    </row>
    <row r="68" spans="1:2" x14ac:dyDescent="0.25">
      <c r="A68" s="304" t="s">
        <v>318</v>
      </c>
      <c r="B68" s="304" t="s">
        <v>319</v>
      </c>
    </row>
    <row r="69" spans="1:2" ht="29" x14ac:dyDescent="0.25">
      <c r="A69" s="304" t="s">
        <v>256</v>
      </c>
      <c r="B69" s="304" t="s">
        <v>172</v>
      </c>
    </row>
    <row r="70" spans="1:2" x14ac:dyDescent="0.25">
      <c r="A70" s="304" t="s">
        <v>253</v>
      </c>
      <c r="B70" s="304" t="s">
        <v>341</v>
      </c>
    </row>
    <row r="71" spans="1:2" x14ac:dyDescent="0.25">
      <c r="A71" s="304" t="s">
        <v>254</v>
      </c>
      <c r="B71" s="304" t="s">
        <v>240</v>
      </c>
    </row>
    <row r="72" spans="1:2" x14ac:dyDescent="0.25">
      <c r="A72" s="304" t="s">
        <v>257</v>
      </c>
      <c r="B72" s="304" t="s">
        <v>173</v>
      </c>
    </row>
  </sheetData>
  <autoFilter ref="A1:G55"/>
  <sortState ref="A2:G55">
    <sortCondition ref="A2:A55"/>
  </sortState>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ySplit="1" topLeftCell="A6" activePane="bottomLeft" state="frozen"/>
      <selection pane="bottomLeft" activeCell="C8" sqref="C8"/>
    </sheetView>
  </sheetViews>
  <sheetFormatPr defaultColWidth="8.7265625" defaultRowHeight="14.5" x14ac:dyDescent="0.35"/>
  <cols>
    <col min="1" max="1" width="16.1796875" style="299" customWidth="1"/>
    <col min="2" max="2" width="29.7265625" style="299" customWidth="1"/>
    <col min="3" max="3" width="70.26953125" style="299" customWidth="1"/>
    <col min="4" max="4" width="16.26953125" style="299" customWidth="1"/>
    <col min="5" max="5" width="19.54296875" style="299" customWidth="1"/>
    <col min="6" max="6" width="22" style="299" customWidth="1"/>
    <col min="7" max="16384" width="8.7265625" style="299"/>
  </cols>
  <sheetData>
    <row r="1" spans="1:5" x14ac:dyDescent="0.35">
      <c r="A1" s="309" t="s">
        <v>62</v>
      </c>
      <c r="B1" s="306" t="s">
        <v>67</v>
      </c>
      <c r="C1" s="306" t="s">
        <v>423</v>
      </c>
      <c r="D1" s="306" t="s">
        <v>363</v>
      </c>
      <c r="E1" s="310" t="s">
        <v>567</v>
      </c>
    </row>
    <row r="2" spans="1:5" ht="43.5" x14ac:dyDescent="0.35">
      <c r="A2" s="311" t="s">
        <v>79</v>
      </c>
      <c r="B2" s="307" t="s">
        <v>80</v>
      </c>
      <c r="C2" s="307" t="s">
        <v>424</v>
      </c>
      <c r="D2" s="307" t="s">
        <v>425</v>
      </c>
      <c r="E2" s="312">
        <v>1</v>
      </c>
    </row>
    <row r="3" spans="1:5" ht="43.5" x14ac:dyDescent="0.35">
      <c r="A3" s="311" t="s">
        <v>426</v>
      </c>
      <c r="B3" s="307" t="s">
        <v>427</v>
      </c>
      <c r="C3" s="307" t="s">
        <v>428</v>
      </c>
      <c r="D3" s="307"/>
      <c r="E3" s="312">
        <v>1</v>
      </c>
    </row>
    <row r="4" spans="1:5" ht="43.5" x14ac:dyDescent="0.35">
      <c r="A4" s="311" t="s">
        <v>429</v>
      </c>
      <c r="B4" s="307" t="s">
        <v>430</v>
      </c>
      <c r="C4" s="307" t="s">
        <v>431</v>
      </c>
      <c r="D4" s="307" t="s">
        <v>432</v>
      </c>
      <c r="E4" s="312">
        <v>1</v>
      </c>
    </row>
    <row r="5" spans="1:5" ht="43.5" x14ac:dyDescent="0.35">
      <c r="A5" s="311" t="s">
        <v>433</v>
      </c>
      <c r="B5" s="307" t="s">
        <v>386</v>
      </c>
      <c r="C5" s="307" t="s">
        <v>434</v>
      </c>
      <c r="D5" s="307"/>
      <c r="E5" s="312">
        <v>1</v>
      </c>
    </row>
    <row r="6" spans="1:5" ht="29" x14ac:dyDescent="0.35">
      <c r="A6" s="311" t="s">
        <v>435</v>
      </c>
      <c r="B6" s="307" t="s">
        <v>436</v>
      </c>
      <c r="C6" s="307" t="s">
        <v>437</v>
      </c>
      <c r="D6" s="307" t="s">
        <v>438</v>
      </c>
      <c r="E6" s="312">
        <v>1</v>
      </c>
    </row>
    <row r="7" spans="1:5" x14ac:dyDescent="0.35">
      <c r="A7" s="311" t="s">
        <v>439</v>
      </c>
      <c r="B7" s="307" t="s">
        <v>440</v>
      </c>
      <c r="C7" s="307" t="s">
        <v>441</v>
      </c>
      <c r="D7" s="307" t="s">
        <v>442</v>
      </c>
      <c r="E7" s="312">
        <v>1</v>
      </c>
    </row>
    <row r="8" spans="1:5" ht="29" x14ac:dyDescent="0.35">
      <c r="A8" s="311" t="s">
        <v>443</v>
      </c>
      <c r="B8" s="307" t="s">
        <v>444</v>
      </c>
      <c r="C8" s="307" t="s">
        <v>445</v>
      </c>
      <c r="D8" s="307" t="s">
        <v>446</v>
      </c>
      <c r="E8" s="312">
        <v>1</v>
      </c>
    </row>
    <row r="9" spans="1:5" ht="29" x14ac:dyDescent="0.35">
      <c r="A9" s="311" t="s">
        <v>447</v>
      </c>
      <c r="B9" s="307" t="s">
        <v>448</v>
      </c>
      <c r="C9" s="307" t="s">
        <v>449</v>
      </c>
      <c r="D9" s="307"/>
      <c r="E9" s="312">
        <v>1</v>
      </c>
    </row>
    <row r="10" spans="1:5" x14ac:dyDescent="0.35">
      <c r="A10" s="311" t="s">
        <v>450</v>
      </c>
      <c r="B10" s="307" t="s">
        <v>451</v>
      </c>
      <c r="C10" s="307" t="s">
        <v>452</v>
      </c>
      <c r="D10" s="307"/>
      <c r="E10" s="312">
        <v>1</v>
      </c>
    </row>
    <row r="11" spans="1:5" ht="29" x14ac:dyDescent="0.35">
      <c r="A11" s="311" t="s">
        <v>453</v>
      </c>
      <c r="B11" s="307" t="s">
        <v>454</v>
      </c>
      <c r="C11" s="307" t="s">
        <v>455</v>
      </c>
      <c r="D11" s="307"/>
      <c r="E11" s="312">
        <v>1</v>
      </c>
    </row>
    <row r="12" spans="1:5" x14ac:dyDescent="0.35">
      <c r="A12" s="311" t="s">
        <v>456</v>
      </c>
      <c r="B12" s="307" t="s">
        <v>457</v>
      </c>
      <c r="C12" s="307" t="s">
        <v>458</v>
      </c>
      <c r="D12" s="307" t="s">
        <v>459</v>
      </c>
      <c r="E12" s="312">
        <v>1</v>
      </c>
    </row>
    <row r="13" spans="1:5" ht="43.5" x14ac:dyDescent="0.35">
      <c r="A13" s="311" t="s">
        <v>110</v>
      </c>
      <c r="B13" s="307" t="s">
        <v>111</v>
      </c>
      <c r="C13" s="307" t="s">
        <v>460</v>
      </c>
      <c r="D13" s="307" t="s">
        <v>461</v>
      </c>
      <c r="E13" s="312">
        <v>1</v>
      </c>
    </row>
    <row r="14" spans="1:5" ht="43.5" x14ac:dyDescent="0.35">
      <c r="A14" s="311" t="s">
        <v>462</v>
      </c>
      <c r="B14" s="307" t="s">
        <v>463</v>
      </c>
      <c r="C14" s="307" t="s">
        <v>464</v>
      </c>
      <c r="D14" s="307" t="s">
        <v>465</v>
      </c>
      <c r="E14" s="312">
        <v>1</v>
      </c>
    </row>
    <row r="15" spans="1:5" ht="58" x14ac:dyDescent="0.35">
      <c r="A15" s="311" t="s">
        <v>116</v>
      </c>
      <c r="B15" s="307" t="s">
        <v>117</v>
      </c>
      <c r="C15" s="307" t="s">
        <v>466</v>
      </c>
      <c r="D15" s="307" t="s">
        <v>467</v>
      </c>
      <c r="E15" s="312">
        <v>1</v>
      </c>
    </row>
    <row r="16" spans="1:5" ht="58" x14ac:dyDescent="0.35">
      <c r="A16" s="311" t="s">
        <v>121</v>
      </c>
      <c r="B16" s="307" t="s">
        <v>122</v>
      </c>
      <c r="C16" s="307" t="s">
        <v>468</v>
      </c>
      <c r="D16" s="307" t="s">
        <v>469</v>
      </c>
      <c r="E16" s="312">
        <v>1</v>
      </c>
    </row>
    <row r="17" spans="1:5" x14ac:dyDescent="0.35">
      <c r="A17" s="311" t="s">
        <v>125</v>
      </c>
      <c r="B17" s="307" t="s">
        <v>126</v>
      </c>
      <c r="C17" s="307" t="s">
        <v>470</v>
      </c>
      <c r="D17" s="307" t="s">
        <v>471</v>
      </c>
      <c r="E17" s="312">
        <v>1</v>
      </c>
    </row>
    <row r="18" spans="1:5" ht="29" x14ac:dyDescent="0.35">
      <c r="A18" s="311" t="s">
        <v>69</v>
      </c>
      <c r="B18" s="307" t="s">
        <v>127</v>
      </c>
      <c r="C18" s="307" t="s">
        <v>472</v>
      </c>
      <c r="D18" s="307" t="s">
        <v>473</v>
      </c>
      <c r="E18" s="312">
        <v>1</v>
      </c>
    </row>
    <row r="19" spans="1:5" ht="29" x14ac:dyDescent="0.35">
      <c r="A19" s="311" t="s">
        <v>474</v>
      </c>
      <c r="B19" s="307" t="s">
        <v>475</v>
      </c>
      <c r="C19" s="307" t="s">
        <v>476</v>
      </c>
      <c r="D19" s="307"/>
      <c r="E19" s="312">
        <v>1</v>
      </c>
    </row>
    <row r="20" spans="1:5" ht="29" x14ac:dyDescent="0.35">
      <c r="A20" s="311" t="s">
        <v>477</v>
      </c>
      <c r="B20" s="307" t="s">
        <v>478</v>
      </c>
      <c r="C20" s="307" t="s">
        <v>479</v>
      </c>
      <c r="D20" s="307"/>
      <c r="E20" s="312">
        <v>1</v>
      </c>
    </row>
    <row r="21" spans="1:5" x14ac:dyDescent="0.35">
      <c r="A21" s="311" t="s">
        <v>480</v>
      </c>
      <c r="B21" s="307" t="s">
        <v>481</v>
      </c>
      <c r="C21" s="307" t="s">
        <v>482</v>
      </c>
      <c r="D21" s="307"/>
      <c r="E21" s="312">
        <v>1</v>
      </c>
    </row>
    <row r="22" spans="1:5" ht="29" x14ac:dyDescent="0.35">
      <c r="A22" s="311" t="s">
        <v>483</v>
      </c>
      <c r="B22" s="307" t="s">
        <v>484</v>
      </c>
      <c r="C22" s="307" t="s">
        <v>485</v>
      </c>
      <c r="D22" s="307"/>
      <c r="E22" s="312">
        <v>1</v>
      </c>
    </row>
    <row r="23" spans="1:5" ht="72.5" x14ac:dyDescent="0.35">
      <c r="A23" s="311" t="s">
        <v>486</v>
      </c>
      <c r="B23" s="307" t="s">
        <v>487</v>
      </c>
      <c r="C23" s="307" t="s">
        <v>488</v>
      </c>
      <c r="D23" s="307" t="s">
        <v>489</v>
      </c>
      <c r="E23" s="312">
        <v>1</v>
      </c>
    </row>
    <row r="24" spans="1:5" ht="43.5" x14ac:dyDescent="0.35">
      <c r="A24" s="311" t="s">
        <v>490</v>
      </c>
      <c r="B24" s="307" t="s">
        <v>491</v>
      </c>
      <c r="C24" s="307" t="s">
        <v>492</v>
      </c>
      <c r="D24" s="307"/>
      <c r="E24" s="312">
        <v>1</v>
      </c>
    </row>
    <row r="25" spans="1:5" ht="29" x14ac:dyDescent="0.35">
      <c r="A25" s="311" t="s">
        <v>129</v>
      </c>
      <c r="B25" s="307" t="s">
        <v>130</v>
      </c>
      <c r="C25" s="307" t="s">
        <v>493</v>
      </c>
      <c r="D25" s="307"/>
      <c r="E25" s="312">
        <v>1</v>
      </c>
    </row>
    <row r="26" spans="1:5" ht="29" x14ac:dyDescent="0.35">
      <c r="A26" s="311" t="s">
        <v>133</v>
      </c>
      <c r="B26" s="307" t="s">
        <v>134</v>
      </c>
      <c r="C26" s="307" t="s">
        <v>494</v>
      </c>
      <c r="D26" s="307"/>
      <c r="E26" s="312">
        <v>1</v>
      </c>
    </row>
    <row r="27" spans="1:5" ht="29" x14ac:dyDescent="0.35">
      <c r="A27" s="311" t="s">
        <v>495</v>
      </c>
      <c r="B27" s="307" t="s">
        <v>496</v>
      </c>
      <c r="C27" s="307" t="s">
        <v>497</v>
      </c>
      <c r="D27" s="307" t="s">
        <v>498</v>
      </c>
      <c r="E27" s="312">
        <v>1</v>
      </c>
    </row>
    <row r="28" spans="1:5" x14ac:dyDescent="0.35">
      <c r="A28" s="311" t="s">
        <v>499</v>
      </c>
      <c r="B28" s="307" t="s">
        <v>500</v>
      </c>
      <c r="C28" s="307" t="s">
        <v>501</v>
      </c>
      <c r="D28" s="307" t="s">
        <v>502</v>
      </c>
      <c r="E28" s="312">
        <v>1</v>
      </c>
    </row>
    <row r="29" spans="1:5" x14ac:dyDescent="0.35">
      <c r="A29" s="311" t="s">
        <v>503</v>
      </c>
      <c r="B29" s="307" t="s">
        <v>504</v>
      </c>
      <c r="C29" s="307" t="s">
        <v>505</v>
      </c>
      <c r="D29" s="307" t="s">
        <v>506</v>
      </c>
      <c r="E29" s="312">
        <v>1</v>
      </c>
    </row>
    <row r="30" spans="1:5" ht="29" x14ac:dyDescent="0.35">
      <c r="A30" s="311" t="s">
        <v>507</v>
      </c>
      <c r="B30" s="307" t="s">
        <v>508</v>
      </c>
      <c r="C30" s="307" t="s">
        <v>509</v>
      </c>
      <c r="D30" s="307" t="s">
        <v>510</v>
      </c>
      <c r="E30" s="312">
        <v>1</v>
      </c>
    </row>
    <row r="31" spans="1:5" x14ac:dyDescent="0.35">
      <c r="A31" s="311" t="s">
        <v>511</v>
      </c>
      <c r="B31" s="307" t="s">
        <v>512</v>
      </c>
      <c r="C31" s="307" t="s">
        <v>513</v>
      </c>
      <c r="D31" s="307"/>
      <c r="E31" s="313">
        <v>1</v>
      </c>
    </row>
    <row r="32" spans="1:5" ht="29" x14ac:dyDescent="0.35">
      <c r="A32" s="311" t="s">
        <v>514</v>
      </c>
      <c r="B32" s="307" t="s">
        <v>515</v>
      </c>
      <c r="C32" s="307" t="s">
        <v>516</v>
      </c>
      <c r="D32" s="307"/>
      <c r="E32" s="312">
        <v>1</v>
      </c>
    </row>
    <row r="33" spans="1:5" ht="43.5" x14ac:dyDescent="0.35">
      <c r="A33" s="311" t="s">
        <v>517</v>
      </c>
      <c r="B33" s="307" t="s">
        <v>518</v>
      </c>
      <c r="C33" s="307" t="s">
        <v>519</v>
      </c>
      <c r="D33" s="307"/>
      <c r="E33" s="312">
        <v>1</v>
      </c>
    </row>
    <row r="34" spans="1:5" ht="58" x14ac:dyDescent="0.35">
      <c r="A34" s="311" t="s">
        <v>520</v>
      </c>
      <c r="B34" s="307" t="s">
        <v>521</v>
      </c>
      <c r="C34" s="307" t="s">
        <v>522</v>
      </c>
      <c r="D34" s="307" t="s">
        <v>523</v>
      </c>
      <c r="E34" s="312">
        <v>1</v>
      </c>
    </row>
    <row r="35" spans="1:5" ht="29" x14ac:dyDescent="0.35">
      <c r="A35" s="311" t="s">
        <v>524</v>
      </c>
      <c r="B35" s="307" t="s">
        <v>525</v>
      </c>
      <c r="C35" s="307" t="s">
        <v>526</v>
      </c>
      <c r="D35" s="307" t="s">
        <v>527</v>
      </c>
      <c r="E35" s="312">
        <v>1</v>
      </c>
    </row>
    <row r="36" spans="1:5" x14ac:dyDescent="0.35">
      <c r="A36" s="311" t="s">
        <v>144</v>
      </c>
      <c r="B36" s="307" t="s">
        <v>145</v>
      </c>
      <c r="C36" s="307" t="s">
        <v>528</v>
      </c>
      <c r="D36" s="307" t="s">
        <v>529</v>
      </c>
      <c r="E36" s="312">
        <v>1</v>
      </c>
    </row>
    <row r="37" spans="1:5" x14ac:dyDescent="0.35">
      <c r="A37" s="311" t="s">
        <v>530</v>
      </c>
      <c r="B37" s="307" t="s">
        <v>531</v>
      </c>
      <c r="C37" s="307" t="s">
        <v>532</v>
      </c>
      <c r="D37" s="307"/>
      <c r="E37" s="312">
        <v>1</v>
      </c>
    </row>
    <row r="38" spans="1:5" ht="43.5" x14ac:dyDescent="0.35">
      <c r="A38" s="311" t="s">
        <v>147</v>
      </c>
      <c r="B38" s="307" t="s">
        <v>148</v>
      </c>
      <c r="C38" s="307" t="s">
        <v>533</v>
      </c>
      <c r="D38" s="307" t="s">
        <v>534</v>
      </c>
      <c r="E38" s="312">
        <v>1</v>
      </c>
    </row>
    <row r="39" spans="1:5" ht="29" x14ac:dyDescent="0.35">
      <c r="A39" s="311" t="s">
        <v>535</v>
      </c>
      <c r="B39" s="307" t="s">
        <v>536</v>
      </c>
      <c r="C39" s="307" t="s">
        <v>537</v>
      </c>
      <c r="D39" s="307" t="s">
        <v>538</v>
      </c>
      <c r="E39" s="312">
        <v>1</v>
      </c>
    </row>
    <row r="40" spans="1:5" ht="29" x14ac:dyDescent="0.35">
      <c r="A40" s="311" t="s">
        <v>539</v>
      </c>
      <c r="B40" s="307" t="s">
        <v>540</v>
      </c>
      <c r="C40" s="307" t="s">
        <v>541</v>
      </c>
      <c r="D40" s="307" t="s">
        <v>542</v>
      </c>
      <c r="E40" s="312">
        <v>1</v>
      </c>
    </row>
    <row r="41" spans="1:5" ht="43.5" x14ac:dyDescent="0.35">
      <c r="A41" s="311" t="s">
        <v>543</v>
      </c>
      <c r="B41" s="307" t="s">
        <v>544</v>
      </c>
      <c r="C41" s="307" t="s">
        <v>545</v>
      </c>
      <c r="D41" s="307"/>
      <c r="E41" s="312">
        <v>1</v>
      </c>
    </row>
    <row r="42" spans="1:5" ht="29" x14ac:dyDescent="0.35">
      <c r="A42" s="311" t="s">
        <v>546</v>
      </c>
      <c r="B42" s="307" t="s">
        <v>547</v>
      </c>
      <c r="C42" s="307" t="s">
        <v>548</v>
      </c>
      <c r="D42" s="307"/>
      <c r="E42" s="312">
        <v>1</v>
      </c>
    </row>
    <row r="43" spans="1:5" ht="29" x14ac:dyDescent="0.35">
      <c r="A43" s="311" t="s">
        <v>549</v>
      </c>
      <c r="B43" s="307" t="s">
        <v>550</v>
      </c>
      <c r="C43" s="307" t="s">
        <v>551</v>
      </c>
      <c r="D43" s="307"/>
      <c r="E43" s="312">
        <v>1</v>
      </c>
    </row>
    <row r="44" spans="1:5" ht="29" x14ac:dyDescent="0.35">
      <c r="A44" s="311" t="s">
        <v>552</v>
      </c>
      <c r="B44" s="307" t="s">
        <v>553</v>
      </c>
      <c r="C44" s="307" t="s">
        <v>554</v>
      </c>
      <c r="D44" s="307"/>
      <c r="E44" s="312">
        <v>1</v>
      </c>
    </row>
    <row r="45" spans="1:5" ht="29" x14ac:dyDescent="0.35">
      <c r="A45" s="311" t="s">
        <v>555</v>
      </c>
      <c r="B45" s="307" t="s">
        <v>556</v>
      </c>
      <c r="C45" s="307" t="s">
        <v>557</v>
      </c>
      <c r="D45" s="307" t="s">
        <v>498</v>
      </c>
      <c r="E45" s="312">
        <v>1</v>
      </c>
    </row>
    <row r="46" spans="1:5" ht="29" x14ac:dyDescent="0.35">
      <c r="A46" s="311" t="s">
        <v>155</v>
      </c>
      <c r="B46" s="307" t="s">
        <v>156</v>
      </c>
      <c r="C46" s="307" t="s">
        <v>558</v>
      </c>
      <c r="D46" s="307" t="s">
        <v>498</v>
      </c>
      <c r="E46" s="312">
        <v>1</v>
      </c>
    </row>
    <row r="47" spans="1:5" ht="43.5" x14ac:dyDescent="0.35">
      <c r="A47" s="311" t="s">
        <v>158</v>
      </c>
      <c r="B47" s="307" t="s">
        <v>159</v>
      </c>
      <c r="C47" s="307" t="s">
        <v>559</v>
      </c>
      <c r="D47" s="307" t="s">
        <v>529</v>
      </c>
      <c r="E47" s="312">
        <v>1</v>
      </c>
    </row>
    <row r="48" spans="1:5" ht="43.5" x14ac:dyDescent="0.35">
      <c r="A48" s="311" t="s">
        <v>560</v>
      </c>
      <c r="B48" s="307" t="s">
        <v>561</v>
      </c>
      <c r="C48" s="307" t="s">
        <v>562</v>
      </c>
      <c r="D48" s="307" t="s">
        <v>529</v>
      </c>
      <c r="E48" s="312">
        <v>1</v>
      </c>
    </row>
    <row r="49" spans="1:5" ht="29" x14ac:dyDescent="0.35">
      <c r="A49" s="314" t="s">
        <v>563</v>
      </c>
      <c r="B49" s="308" t="s">
        <v>564</v>
      </c>
      <c r="C49" s="308" t="s">
        <v>565</v>
      </c>
      <c r="D49" s="308" t="s">
        <v>566</v>
      </c>
      <c r="E49" s="315">
        <v>1</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pane ySplit="1" topLeftCell="A2" activePane="bottomLeft" state="frozen"/>
      <selection pane="bottomLeft" activeCell="D3" sqref="D3"/>
    </sheetView>
  </sheetViews>
  <sheetFormatPr defaultColWidth="8.7265625" defaultRowHeight="14.5" x14ac:dyDescent="0.35"/>
  <cols>
    <col min="1" max="1" width="21.54296875" style="297" bestFit="1" customWidth="1"/>
    <col min="2" max="2" width="20.1796875" style="297" bestFit="1" customWidth="1"/>
    <col min="3" max="5" width="8.7265625" style="297"/>
    <col min="6" max="6" width="22" style="297" customWidth="1"/>
    <col min="7" max="16384" width="8.7265625" style="297"/>
  </cols>
  <sheetData>
    <row r="1" spans="1:2" x14ac:dyDescent="0.35">
      <c r="A1" s="377" t="s">
        <v>581</v>
      </c>
      <c r="B1" s="377" t="s">
        <v>586</v>
      </c>
    </row>
    <row r="2" spans="1:2" x14ac:dyDescent="0.35">
      <c r="A2" s="316" t="s">
        <v>582</v>
      </c>
      <c r="B2" s="316" t="s">
        <v>247</v>
      </c>
    </row>
    <row r="3" spans="1:2" x14ac:dyDescent="0.35">
      <c r="A3" s="316" t="s">
        <v>167</v>
      </c>
      <c r="B3" s="316" t="s">
        <v>249</v>
      </c>
    </row>
    <row r="4" spans="1:2" x14ac:dyDescent="0.35">
      <c r="A4" s="316" t="s">
        <v>239</v>
      </c>
      <c r="B4" s="316" t="s">
        <v>138</v>
      </c>
    </row>
    <row r="5" spans="1:2" x14ac:dyDescent="0.35">
      <c r="A5" s="316" t="s">
        <v>227</v>
      </c>
      <c r="B5" s="316" t="s">
        <v>250</v>
      </c>
    </row>
    <row r="6" spans="1:2" x14ac:dyDescent="0.35">
      <c r="A6" s="316" t="s">
        <v>29</v>
      </c>
      <c r="B6" s="316" t="s">
        <v>251</v>
      </c>
    </row>
    <row r="7" spans="1:2" x14ac:dyDescent="0.35">
      <c r="A7" s="316" t="s">
        <v>171</v>
      </c>
      <c r="B7" s="316" t="s">
        <v>252</v>
      </c>
    </row>
    <row r="8" spans="1:2" x14ac:dyDescent="0.35">
      <c r="A8" s="316" t="s">
        <v>43</v>
      </c>
      <c r="B8" s="316" t="s">
        <v>139</v>
      </c>
    </row>
    <row r="9" spans="1:2" x14ac:dyDescent="0.35">
      <c r="A9" s="316" t="s">
        <v>30</v>
      </c>
      <c r="B9" s="316" t="s">
        <v>253</v>
      </c>
    </row>
    <row r="10" spans="1:2" x14ac:dyDescent="0.35">
      <c r="A10" s="316" t="s">
        <v>176</v>
      </c>
      <c r="B10" s="316" t="s">
        <v>254</v>
      </c>
    </row>
    <row r="11" spans="1:2" x14ac:dyDescent="0.35">
      <c r="A11" s="316" t="s">
        <v>170</v>
      </c>
      <c r="B11" s="316" t="s">
        <v>248</v>
      </c>
    </row>
    <row r="12" spans="1:2" x14ac:dyDescent="0.35">
      <c r="A12" s="316" t="s">
        <v>241</v>
      </c>
      <c r="B12" s="316"/>
    </row>
    <row r="13" spans="1:2" x14ac:dyDescent="0.35">
      <c r="A13" s="316" t="s">
        <v>583</v>
      </c>
      <c r="B13" s="316"/>
    </row>
    <row r="14" spans="1:2" x14ac:dyDescent="0.35">
      <c r="A14" s="316" t="s">
        <v>597</v>
      </c>
    </row>
    <row r="15" spans="1:2" x14ac:dyDescent="0.35">
      <c r="A15" s="316" t="s">
        <v>598</v>
      </c>
    </row>
    <row r="16" spans="1:2" x14ac:dyDescent="0.35">
      <c r="A16" s="316" t="s">
        <v>599</v>
      </c>
    </row>
    <row r="17" spans="1:1" x14ac:dyDescent="0.35">
      <c r="A17" s="316" t="s">
        <v>600</v>
      </c>
    </row>
    <row r="18" spans="1:1" x14ac:dyDescent="0.35">
      <c r="A18" s="316" t="s">
        <v>601</v>
      </c>
    </row>
    <row r="19" spans="1:1" x14ac:dyDescent="0.35">
      <c r="A19" s="316" t="s">
        <v>602</v>
      </c>
    </row>
    <row r="20" spans="1:1" x14ac:dyDescent="0.35">
      <c r="A20" s="316" t="s">
        <v>603</v>
      </c>
    </row>
    <row r="21" spans="1:1" x14ac:dyDescent="0.35">
      <c r="A21" s="316" t="s">
        <v>604</v>
      </c>
    </row>
  </sheetData>
  <autoFilter ref="A1:B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4"/>
  <sheetViews>
    <sheetView topLeftCell="A13" zoomScale="90" zoomScaleNormal="90" workbookViewId="0">
      <selection activeCell="B36" sqref="B36"/>
    </sheetView>
  </sheetViews>
  <sheetFormatPr defaultColWidth="9.1796875" defaultRowHeight="15.5" x14ac:dyDescent="0.35"/>
  <cols>
    <col min="1" max="1" width="5.81640625" style="379" customWidth="1"/>
    <col min="2" max="2" width="84.54296875" style="382" customWidth="1"/>
    <col min="3" max="5" width="9.1796875" style="379"/>
    <col min="6" max="6" width="22" style="379" customWidth="1"/>
    <col min="7" max="16384" width="9.1796875" style="379"/>
  </cols>
  <sheetData>
    <row r="1" spans="2:10" x14ac:dyDescent="0.35">
      <c r="B1" s="378" t="s">
        <v>681</v>
      </c>
    </row>
    <row r="2" spans="2:10" x14ac:dyDescent="0.35">
      <c r="B2" s="378"/>
    </row>
    <row r="3" spans="2:10" x14ac:dyDescent="0.35">
      <c r="B3" s="380"/>
      <c r="D3" s="381"/>
      <c r="E3" s="381"/>
      <c r="F3" s="381"/>
      <c r="G3" s="381"/>
      <c r="H3" s="381"/>
      <c r="I3" s="381"/>
      <c r="J3" s="381"/>
    </row>
    <row r="4" spans="2:10" x14ac:dyDescent="0.35">
      <c r="B4" s="380"/>
    </row>
    <row r="5" spans="2:10" x14ac:dyDescent="0.35">
      <c r="B5" s="382" t="s">
        <v>60</v>
      </c>
    </row>
    <row r="7" spans="2:10" ht="31" x14ac:dyDescent="0.35">
      <c r="B7" s="382" t="s">
        <v>177</v>
      </c>
    </row>
    <row r="10" spans="2:10" x14ac:dyDescent="0.35">
      <c r="B10" s="380" t="s">
        <v>40</v>
      </c>
    </row>
    <row r="11" spans="2:10" x14ac:dyDescent="0.35">
      <c r="B11" s="380"/>
    </row>
    <row r="12" spans="2:10" x14ac:dyDescent="0.35">
      <c r="B12" s="382" t="s">
        <v>53</v>
      </c>
    </row>
    <row r="14" spans="2:10" ht="31" x14ac:dyDescent="0.35">
      <c r="B14" s="382" t="s">
        <v>61</v>
      </c>
    </row>
    <row r="16" spans="2:10" x14ac:dyDescent="0.35">
      <c r="B16" s="382" t="s">
        <v>34</v>
      </c>
    </row>
    <row r="19" spans="1:2" x14ac:dyDescent="0.35">
      <c r="B19" s="380" t="s">
        <v>39</v>
      </c>
    </row>
    <row r="21" spans="1:2" ht="31" x14ac:dyDescent="0.35">
      <c r="B21" s="382" t="s">
        <v>38</v>
      </c>
    </row>
    <row r="24" spans="1:2" x14ac:dyDescent="0.35">
      <c r="B24" s="380" t="s">
        <v>726</v>
      </c>
    </row>
    <row r="26" spans="1:2" ht="93" x14ac:dyDescent="0.35">
      <c r="B26" s="383" t="s">
        <v>725</v>
      </c>
    </row>
    <row r="27" spans="1:2" x14ac:dyDescent="0.35">
      <c r="B27" s="383"/>
    </row>
    <row r="28" spans="1:2" x14ac:dyDescent="0.35">
      <c r="B28" s="383"/>
    </row>
    <row r="29" spans="1:2" x14ac:dyDescent="0.35">
      <c r="B29" s="383"/>
    </row>
    <row r="30" spans="1:2" x14ac:dyDescent="0.35">
      <c r="B30" s="380" t="s">
        <v>37</v>
      </c>
    </row>
    <row r="31" spans="1:2" x14ac:dyDescent="0.35">
      <c r="A31" s="384"/>
      <c r="B31" s="380"/>
    </row>
    <row r="33" spans="2:2" x14ac:dyDescent="0.35">
      <c r="B33" s="380" t="s">
        <v>213</v>
      </c>
    </row>
    <row r="34" spans="2:2" x14ac:dyDescent="0.35">
      <c r="B34" s="380" t="s">
        <v>727</v>
      </c>
    </row>
  </sheetData>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selection activeCell="A11" sqref="A11:A12"/>
    </sheetView>
  </sheetViews>
  <sheetFormatPr defaultColWidth="9.1796875" defaultRowHeight="18.5" x14ac:dyDescent="0.45"/>
  <cols>
    <col min="1" max="1" width="105.26953125" style="244" customWidth="1"/>
    <col min="2" max="5" width="9.1796875" style="244"/>
    <col min="6" max="6" width="22" style="244" customWidth="1"/>
    <col min="7" max="16384" width="9.1796875" style="244"/>
  </cols>
  <sheetData>
    <row r="1" spans="1:10" x14ac:dyDescent="0.45">
      <c r="C1" s="386"/>
      <c r="D1" s="386"/>
      <c r="E1" s="386"/>
      <c r="F1" s="386"/>
      <c r="G1" s="386"/>
      <c r="H1" s="386"/>
      <c r="I1" s="386"/>
      <c r="J1" s="386"/>
    </row>
    <row r="2" spans="1:10" x14ac:dyDescent="0.45">
      <c r="A2" s="245" t="s">
        <v>41</v>
      </c>
    </row>
    <row r="3" spans="1:10" x14ac:dyDescent="0.45">
      <c r="A3" s="245"/>
    </row>
    <row r="4" spans="1:10" x14ac:dyDescent="0.45">
      <c r="A4" s="246"/>
    </row>
    <row r="5" spans="1:10" x14ac:dyDescent="0.45">
      <c r="A5" s="246"/>
    </row>
    <row r="6" spans="1:10" x14ac:dyDescent="0.45">
      <c r="A6" s="247" t="s">
        <v>42</v>
      </c>
    </row>
    <row r="7" spans="1:10" x14ac:dyDescent="0.45">
      <c r="A7" s="247"/>
    </row>
    <row r="8" spans="1:10" x14ac:dyDescent="0.45">
      <c r="A8" s="246"/>
    </row>
    <row r="9" spans="1:10" x14ac:dyDescent="0.45">
      <c r="A9" s="246"/>
    </row>
    <row r="10" spans="1:10" x14ac:dyDescent="0.45">
      <c r="A10" s="247" t="s">
        <v>261</v>
      </c>
    </row>
    <row r="11" spans="1:10" x14ac:dyDescent="0.45">
      <c r="A11" s="247"/>
    </row>
    <row r="12" spans="1:10" x14ac:dyDescent="0.45">
      <c r="A12" s="246"/>
    </row>
    <row r="13" spans="1:10" x14ac:dyDescent="0.45">
      <c r="A13" s="246"/>
    </row>
    <row r="14" spans="1:10" x14ac:dyDescent="0.45">
      <c r="A14" s="247" t="s">
        <v>262</v>
      </c>
    </row>
    <row r="15" spans="1:10" x14ac:dyDescent="0.45">
      <c r="A15" s="247"/>
    </row>
    <row r="16" spans="1:10" x14ac:dyDescent="0.45">
      <c r="A16" s="246"/>
    </row>
    <row r="17" spans="1:1" x14ac:dyDescent="0.45">
      <c r="A17" s="246"/>
    </row>
    <row r="18" spans="1:1" x14ac:dyDescent="0.45">
      <c r="A18" s="247" t="s">
        <v>263</v>
      </c>
    </row>
    <row r="19" spans="1:1" x14ac:dyDescent="0.45">
      <c r="A19" s="246"/>
    </row>
    <row r="20" spans="1:1" x14ac:dyDescent="0.45">
      <c r="A20" s="246" t="s">
        <v>235</v>
      </c>
    </row>
    <row r="21" spans="1:1" x14ac:dyDescent="0.45">
      <c r="A21" s="246"/>
    </row>
    <row r="22" spans="1:1" ht="92.5" x14ac:dyDescent="0.45">
      <c r="A22" s="246" t="s">
        <v>635</v>
      </c>
    </row>
    <row r="23" spans="1:1" x14ac:dyDescent="0.45">
      <c r="A23" s="246"/>
    </row>
    <row r="24" spans="1:1" x14ac:dyDescent="0.45">
      <c r="A24" s="247" t="s">
        <v>44</v>
      </c>
    </row>
    <row r="25" spans="1:1" x14ac:dyDescent="0.45">
      <c r="A25" s="246"/>
    </row>
    <row r="26" spans="1:1" x14ac:dyDescent="0.45">
      <c r="A26" s="248"/>
    </row>
    <row r="27" spans="1:1" x14ac:dyDescent="0.45">
      <c r="A27" s="248"/>
    </row>
    <row r="30" spans="1:1" x14ac:dyDescent="0.45">
      <c r="A30" s="249"/>
    </row>
  </sheetData>
  <mergeCells count="1">
    <mergeCell ref="C1:J1"/>
  </mergeCells>
  <phoneticPr fontId="8"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23"/>
  <sheetViews>
    <sheetView topLeftCell="B1" zoomScaleNormal="100" workbookViewId="0">
      <selection activeCell="C7" sqref="C7"/>
    </sheetView>
  </sheetViews>
  <sheetFormatPr defaultColWidth="9.1796875" defaultRowHeight="15.5" x14ac:dyDescent="0.25"/>
  <cols>
    <col min="1" max="1" width="0" style="2" hidden="1" customWidth="1"/>
    <col min="2" max="2" width="14.54296875" style="6" customWidth="1"/>
    <col min="3" max="3" width="114.1796875" style="1" customWidth="1"/>
    <col min="4" max="5" width="9.1796875" style="2"/>
    <col min="6" max="6" width="22" style="2" customWidth="1"/>
    <col min="7" max="16384" width="9.1796875" style="2"/>
  </cols>
  <sheetData>
    <row r="1" spans="1:3" ht="24.75" customHeight="1" x14ac:dyDescent="0.25">
      <c r="C1" s="243" t="s">
        <v>178</v>
      </c>
    </row>
    <row r="2" spans="1:3" ht="24.75" customHeight="1" x14ac:dyDescent="0.25">
      <c r="C2" s="243"/>
    </row>
    <row r="3" spans="1:3" s="4" customFormat="1" x14ac:dyDescent="0.25">
      <c r="A3" s="3" t="s">
        <v>7</v>
      </c>
      <c r="B3" s="262" t="s">
        <v>9</v>
      </c>
      <c r="C3" s="262" t="s">
        <v>10</v>
      </c>
    </row>
    <row r="4" spans="1:3" x14ac:dyDescent="0.25">
      <c r="A4" s="5"/>
      <c r="B4" s="263"/>
      <c r="C4" s="264"/>
    </row>
    <row r="5" spans="1:3" x14ac:dyDescent="0.25">
      <c r="A5" s="5">
        <v>1</v>
      </c>
      <c r="B5" s="263"/>
      <c r="C5" s="265"/>
    </row>
    <row r="6" spans="1:3" ht="18.5" x14ac:dyDescent="0.25">
      <c r="A6" s="5"/>
      <c r="B6" s="263"/>
      <c r="C6" s="266" t="s">
        <v>711</v>
      </c>
    </row>
    <row r="7" spans="1:3" x14ac:dyDescent="0.25">
      <c r="A7" s="5">
        <v>1</v>
      </c>
      <c r="B7" s="263"/>
      <c r="C7" s="265"/>
    </row>
    <row r="8" spans="1:3" x14ac:dyDescent="0.25">
      <c r="A8" s="5"/>
      <c r="B8" s="263"/>
      <c r="C8" s="265"/>
    </row>
    <row r="9" spans="1:3" x14ac:dyDescent="0.25">
      <c r="A9" s="5">
        <v>1</v>
      </c>
      <c r="B9" s="263"/>
      <c r="C9" s="265"/>
    </row>
    <row r="10" spans="1:3" x14ac:dyDescent="0.25">
      <c r="A10" s="5"/>
      <c r="B10" s="263"/>
      <c r="C10" s="265"/>
    </row>
    <row r="11" spans="1:3" x14ac:dyDescent="0.25">
      <c r="B11" s="267"/>
      <c r="C11" s="268"/>
    </row>
    <row r="12" spans="1:3" x14ac:dyDescent="0.25">
      <c r="B12" s="267"/>
      <c r="C12" s="268"/>
    </row>
    <row r="13" spans="1:3" x14ac:dyDescent="0.25">
      <c r="B13" s="267"/>
      <c r="C13" s="268"/>
    </row>
    <row r="14" spans="1:3" x14ac:dyDescent="0.25">
      <c r="B14" s="267"/>
      <c r="C14" s="268"/>
    </row>
    <row r="15" spans="1:3" x14ac:dyDescent="0.25">
      <c r="B15" s="267"/>
      <c r="C15" s="268"/>
    </row>
    <row r="16" spans="1:3" x14ac:dyDescent="0.25">
      <c r="B16" s="267"/>
      <c r="C16" s="268"/>
    </row>
    <row r="17" spans="2:3" x14ac:dyDescent="0.25">
      <c r="B17" s="267"/>
      <c r="C17" s="268"/>
    </row>
    <row r="18" spans="2:3" x14ac:dyDescent="0.25">
      <c r="B18" s="267"/>
      <c r="C18" s="268"/>
    </row>
    <row r="19" spans="2:3" x14ac:dyDescent="0.25">
      <c r="B19" s="267"/>
      <c r="C19" s="268"/>
    </row>
    <row r="20" spans="2:3" x14ac:dyDescent="0.25">
      <c r="B20" s="267"/>
      <c r="C20" s="268"/>
    </row>
    <row r="21" spans="2:3" x14ac:dyDescent="0.25">
      <c r="B21" s="267"/>
      <c r="C21" s="268"/>
    </row>
    <row r="22" spans="2:3" x14ac:dyDescent="0.25">
      <c r="B22" s="267"/>
      <c r="C22" s="268"/>
    </row>
    <row r="23" spans="2:3" x14ac:dyDescent="0.25">
      <c r="B23" s="267"/>
      <c r="C23" s="268"/>
    </row>
  </sheetData>
  <phoneticPr fontId="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
  <sheetViews>
    <sheetView zoomScale="90" zoomScaleNormal="90" workbookViewId="0">
      <selection activeCell="E19" sqref="E19"/>
    </sheetView>
  </sheetViews>
  <sheetFormatPr defaultColWidth="9.1796875" defaultRowHeight="15.5" x14ac:dyDescent="0.25"/>
  <cols>
    <col min="1" max="1" width="23.81640625" style="236" customWidth="1"/>
    <col min="2" max="2" width="20.26953125" style="236" customWidth="1"/>
    <col min="3" max="3" width="22.81640625" style="236" customWidth="1"/>
    <col min="4" max="4" width="19.453125" style="236" customWidth="1"/>
    <col min="5" max="5" width="21.81640625" style="236" customWidth="1"/>
    <col min="6" max="6" width="22" style="240" customWidth="1"/>
    <col min="7" max="7" width="23.26953125" style="240" customWidth="1"/>
    <col min="8" max="8" width="16.81640625" style="236" hidden="1" customWidth="1"/>
    <col min="9" max="9" width="10.453125" style="238" customWidth="1"/>
    <col min="10" max="10" width="4.453125" style="236" customWidth="1"/>
    <col min="11" max="16384" width="9.1796875" style="236"/>
  </cols>
  <sheetData>
    <row r="1" spans="1:9" ht="32.15" customHeight="1" x14ac:dyDescent="0.25">
      <c r="A1" s="389" t="s">
        <v>678</v>
      </c>
      <c r="B1" s="390"/>
      <c r="C1" s="390"/>
      <c r="D1" s="390"/>
      <c r="E1" s="390"/>
      <c r="F1" s="390"/>
      <c r="G1" s="390"/>
      <c r="H1" s="390"/>
      <c r="I1" s="390"/>
    </row>
    <row r="2" spans="1:9" ht="31" x14ac:dyDescent="0.25">
      <c r="A2" s="270" t="s">
        <v>221</v>
      </c>
      <c r="B2" s="271" t="s">
        <v>3</v>
      </c>
      <c r="C2" s="271" t="s">
        <v>0</v>
      </c>
      <c r="D2" s="271" t="s">
        <v>4</v>
      </c>
      <c r="E2" s="271" t="s">
        <v>617</v>
      </c>
      <c r="F2" s="271" t="s">
        <v>2</v>
      </c>
      <c r="G2" s="271" t="s">
        <v>5</v>
      </c>
      <c r="H2" s="271" t="s">
        <v>182</v>
      </c>
      <c r="I2" s="269" t="s">
        <v>621</v>
      </c>
    </row>
    <row r="3" spans="1:9" x14ac:dyDescent="0.25">
      <c r="A3" s="62" t="s">
        <v>23</v>
      </c>
      <c r="B3" s="53" t="s">
        <v>196</v>
      </c>
      <c r="C3" s="53" t="s">
        <v>57</v>
      </c>
      <c r="D3" s="53" t="s">
        <v>183</v>
      </c>
      <c r="E3" s="53"/>
      <c r="F3" s="353">
        <v>318.75</v>
      </c>
      <c r="G3" s="53" t="s">
        <v>231</v>
      </c>
      <c r="H3" s="53"/>
      <c r="I3" s="55"/>
    </row>
    <row r="4" spans="1:9" x14ac:dyDescent="0.25">
      <c r="A4" s="62" t="s">
        <v>223</v>
      </c>
      <c r="B4" s="53" t="s">
        <v>197</v>
      </c>
      <c r="C4" s="53" t="s">
        <v>28</v>
      </c>
      <c r="D4" s="53" t="s">
        <v>183</v>
      </c>
      <c r="E4" s="53"/>
      <c r="F4" s="353">
        <v>255</v>
      </c>
      <c r="G4" s="53" t="s">
        <v>231</v>
      </c>
      <c r="H4" s="53"/>
      <c r="I4" s="55"/>
    </row>
    <row r="5" spans="1:9" x14ac:dyDescent="0.25">
      <c r="A5" s="62" t="s">
        <v>33</v>
      </c>
      <c r="B5" s="53" t="s">
        <v>199</v>
      </c>
      <c r="C5" s="53" t="s">
        <v>32</v>
      </c>
      <c r="D5" s="53" t="s">
        <v>190</v>
      </c>
      <c r="E5" s="53"/>
      <c r="F5" s="353">
        <v>250</v>
      </c>
      <c r="G5" s="53" t="s">
        <v>231</v>
      </c>
      <c r="H5" s="53"/>
      <c r="I5" s="55"/>
    </row>
    <row r="6" spans="1:9" x14ac:dyDescent="0.25">
      <c r="A6" s="62" t="s">
        <v>232</v>
      </c>
      <c r="B6" s="53" t="s">
        <v>198</v>
      </c>
      <c r="C6" s="53" t="s">
        <v>55</v>
      </c>
      <c r="D6" s="53" t="s">
        <v>189</v>
      </c>
      <c r="E6" s="53"/>
      <c r="F6" s="353">
        <v>212.5</v>
      </c>
      <c r="G6" s="53" t="s">
        <v>230</v>
      </c>
      <c r="H6" s="53"/>
      <c r="I6" s="55"/>
    </row>
    <row r="7" spans="1:9" x14ac:dyDescent="0.25">
      <c r="A7" s="62" t="s">
        <v>24</v>
      </c>
      <c r="B7" s="53" t="s">
        <v>202</v>
      </c>
      <c r="C7" s="53" t="s">
        <v>56</v>
      </c>
      <c r="D7" s="53" t="s">
        <v>190</v>
      </c>
      <c r="E7" s="53"/>
      <c r="F7" s="353">
        <v>170</v>
      </c>
      <c r="G7" s="53" t="s">
        <v>54</v>
      </c>
      <c r="H7" s="53"/>
      <c r="I7" s="55"/>
    </row>
    <row r="8" spans="1:9" x14ac:dyDescent="0.25">
      <c r="A8" s="62" t="s">
        <v>225</v>
      </c>
      <c r="B8" s="53" t="s">
        <v>200</v>
      </c>
      <c r="C8" s="53" t="s">
        <v>56</v>
      </c>
      <c r="D8" s="53" t="s">
        <v>190</v>
      </c>
      <c r="E8" s="53"/>
      <c r="F8" s="353">
        <v>170</v>
      </c>
      <c r="G8" s="53" t="s">
        <v>229</v>
      </c>
      <c r="H8" s="53"/>
      <c r="I8" s="55"/>
    </row>
    <row r="9" spans="1:9" x14ac:dyDescent="0.25">
      <c r="A9" s="62" t="s">
        <v>25</v>
      </c>
      <c r="B9" s="53" t="s">
        <v>203</v>
      </c>
      <c r="C9" s="53" t="s">
        <v>56</v>
      </c>
      <c r="D9" s="53" t="s">
        <v>190</v>
      </c>
      <c r="E9" s="53"/>
      <c r="F9" s="353">
        <v>130</v>
      </c>
      <c r="G9" s="53" t="s">
        <v>27</v>
      </c>
      <c r="H9" s="53"/>
      <c r="I9" s="55"/>
    </row>
    <row r="10" spans="1:9" x14ac:dyDescent="0.25">
      <c r="A10" s="62" t="s">
        <v>226</v>
      </c>
      <c r="B10" s="53" t="s">
        <v>201</v>
      </c>
      <c r="C10" s="53" t="s">
        <v>228</v>
      </c>
      <c r="D10" s="53" t="s">
        <v>191</v>
      </c>
      <c r="E10" s="53"/>
      <c r="F10" s="353">
        <v>110.5</v>
      </c>
      <c r="G10" s="53" t="s">
        <v>26</v>
      </c>
      <c r="H10" s="53"/>
      <c r="I10" s="55"/>
    </row>
    <row r="11" spans="1:9" x14ac:dyDescent="0.25">
      <c r="A11" s="62" t="s">
        <v>49</v>
      </c>
      <c r="B11" s="53" t="s">
        <v>204</v>
      </c>
      <c r="C11" s="53" t="s">
        <v>51</v>
      </c>
      <c r="D11" s="53" t="s">
        <v>222</v>
      </c>
      <c r="E11" s="53"/>
      <c r="F11" s="54"/>
      <c r="G11" s="54"/>
      <c r="H11" s="53"/>
      <c r="I11" s="354">
        <v>0.75</v>
      </c>
    </row>
    <row r="12" spans="1:9" x14ac:dyDescent="0.25">
      <c r="A12" s="62" t="s">
        <v>50</v>
      </c>
      <c r="B12" s="53" t="s">
        <v>205</v>
      </c>
      <c r="C12" s="53" t="s">
        <v>52</v>
      </c>
      <c r="D12" s="53" t="s">
        <v>220</v>
      </c>
      <c r="E12" s="53"/>
      <c r="F12" s="54"/>
      <c r="G12" s="54"/>
      <c r="H12" s="53"/>
      <c r="I12" s="354">
        <v>0.5</v>
      </c>
    </row>
    <row r="13" spans="1:9" x14ac:dyDescent="0.35">
      <c r="A13" s="73"/>
      <c r="B13" s="73"/>
      <c r="C13" s="73"/>
      <c r="D13" s="73"/>
      <c r="E13" s="73"/>
      <c r="F13" s="73"/>
      <c r="G13" s="73"/>
      <c r="H13" s="73"/>
    </row>
    <row r="14" spans="1:9" x14ac:dyDescent="0.25">
      <c r="A14" s="387"/>
      <c r="B14" s="388"/>
      <c r="C14" s="237"/>
      <c r="D14" s="237"/>
      <c r="E14" s="239"/>
    </row>
    <row r="15" spans="1:9" s="237" customFormat="1" x14ac:dyDescent="0.25">
      <c r="F15" s="242"/>
      <c r="G15" s="242"/>
      <c r="I15" s="241"/>
    </row>
    <row r="16" spans="1:9" s="237" customFormat="1" x14ac:dyDescent="0.25">
      <c r="F16" s="242"/>
      <c r="G16" s="242"/>
      <c r="I16" s="241"/>
    </row>
    <row r="17" spans="5:9" s="237" customFormat="1" x14ac:dyDescent="0.25">
      <c r="F17" s="242"/>
      <c r="G17" s="242"/>
      <c r="I17" s="241"/>
    </row>
    <row r="18" spans="5:9" s="237" customFormat="1" x14ac:dyDescent="0.25">
      <c r="F18" s="242"/>
      <c r="G18" s="242"/>
      <c r="I18" s="241"/>
    </row>
    <row r="19" spans="5:9" s="237" customFormat="1" x14ac:dyDescent="0.25">
      <c r="F19" s="242"/>
      <c r="G19" s="242"/>
      <c r="I19" s="241"/>
    </row>
    <row r="20" spans="5:9" x14ac:dyDescent="0.25">
      <c r="E20" s="239"/>
    </row>
    <row r="21" spans="5:9" x14ac:dyDescent="0.25">
      <c r="E21" s="239"/>
    </row>
    <row r="22" spans="5:9" x14ac:dyDescent="0.25">
      <c r="E22" s="239"/>
    </row>
    <row r="23" spans="5:9" x14ac:dyDescent="0.25">
      <c r="E23" s="237"/>
    </row>
    <row r="24" spans="5:9" x14ac:dyDescent="0.25">
      <c r="E24" s="237"/>
    </row>
    <row r="25" spans="5:9" x14ac:dyDescent="0.25">
      <c r="E25" s="237"/>
    </row>
  </sheetData>
  <mergeCells count="2">
    <mergeCell ref="A14:B14"/>
    <mergeCell ref="A1:I1"/>
  </mergeCells>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rowBreaks count="1" manualBreakCount="1">
    <brk id="12"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topLeftCell="A2" zoomScaleNormal="100" workbookViewId="0">
      <selection activeCell="A34" sqref="A34"/>
    </sheetView>
  </sheetViews>
  <sheetFormatPr defaultColWidth="8.7265625" defaultRowHeight="15.5" x14ac:dyDescent="0.25"/>
  <cols>
    <col min="1" max="1" width="11.81640625" style="193" customWidth="1"/>
    <col min="2" max="2" width="53" style="193" customWidth="1"/>
    <col min="3" max="3" width="12.453125" style="193" customWidth="1"/>
    <col min="4" max="4" width="11.1796875" style="193" customWidth="1"/>
    <col min="5" max="5" width="13" style="226" hidden="1" customWidth="1"/>
    <col min="6" max="6" width="19.54296875" style="193" customWidth="1"/>
    <col min="7" max="7" width="23.1796875" style="193" customWidth="1"/>
    <col min="8" max="8" width="20.1796875" style="227" customWidth="1"/>
    <col min="9" max="9" width="22.453125" style="228" customWidth="1"/>
    <col min="10" max="10" width="13.54296875" style="197" hidden="1" customWidth="1"/>
    <col min="11" max="16384" width="8.7265625" style="193"/>
  </cols>
  <sheetData>
    <row r="1" spans="1:10" ht="28" hidden="1" customHeight="1" x14ac:dyDescent="0.25">
      <c r="E1" s="194" t="s">
        <v>660</v>
      </c>
      <c r="F1" s="195" t="s">
        <v>662</v>
      </c>
      <c r="H1" s="195" t="s">
        <v>658</v>
      </c>
      <c r="I1" s="196"/>
    </row>
    <row r="2" spans="1:10" ht="28" customHeight="1" x14ac:dyDescent="0.25">
      <c r="A2" s="391" t="s">
        <v>719</v>
      </c>
      <c r="B2" s="390"/>
      <c r="C2" s="390"/>
      <c r="D2" s="390"/>
      <c r="E2" s="390"/>
      <c r="F2" s="390"/>
      <c r="G2" s="390"/>
      <c r="H2" s="390"/>
      <c r="I2" s="390"/>
    </row>
    <row r="3" spans="1:10" s="205" customFormat="1" ht="31" x14ac:dyDescent="0.25">
      <c r="A3" s="198" t="s">
        <v>609</v>
      </c>
      <c r="B3" s="199" t="s">
        <v>195</v>
      </c>
      <c r="C3" s="200" t="s">
        <v>214</v>
      </c>
      <c r="D3" s="199" t="s">
        <v>207</v>
      </c>
      <c r="E3" s="201" t="s">
        <v>611</v>
      </c>
      <c r="F3" s="272" t="s">
        <v>674</v>
      </c>
      <c r="G3" s="202" t="s">
        <v>6</v>
      </c>
      <c r="H3" s="203" t="s">
        <v>672</v>
      </c>
      <c r="I3" s="274" t="s">
        <v>673</v>
      </c>
      <c r="J3" s="204"/>
    </row>
    <row r="4" spans="1:10" ht="31" x14ac:dyDescent="0.25">
      <c r="A4" s="206" t="s">
        <v>208</v>
      </c>
      <c r="B4" s="207" t="s">
        <v>683</v>
      </c>
      <c r="C4" s="208"/>
      <c r="D4" s="209">
        <v>0.17499999999999999</v>
      </c>
      <c r="E4" s="210"/>
      <c r="F4" s="273">
        <v>3418.125</v>
      </c>
      <c r="G4" s="211">
        <v>4000</v>
      </c>
      <c r="H4" s="321">
        <f t="shared" ref="H4:H15" si="0">IF(AND(G4&gt;0, G4&lt;F4),1-((F4-G4)/F4),1)</f>
        <v>1</v>
      </c>
      <c r="I4" s="322">
        <f t="shared" ref="I4:I10" si="1">SUMIF(PartID,A4,ProfitCosts)</f>
        <v>3418.125</v>
      </c>
      <c r="J4" s="214" t="s">
        <v>664</v>
      </c>
    </row>
    <row r="5" spans="1:10" ht="31" x14ac:dyDescent="0.25">
      <c r="A5" s="206" t="s">
        <v>209</v>
      </c>
      <c r="B5" s="207" t="s">
        <v>684</v>
      </c>
      <c r="C5" s="215"/>
      <c r="D5" s="209">
        <v>0.2</v>
      </c>
      <c r="E5" s="210"/>
      <c r="F5" s="273">
        <v>1067.5999999999999</v>
      </c>
      <c r="G5" s="211">
        <v>9000</v>
      </c>
      <c r="H5" s="321">
        <f t="shared" si="0"/>
        <v>1</v>
      </c>
      <c r="I5" s="322">
        <f t="shared" si="1"/>
        <v>1067.5999999999999</v>
      </c>
      <c r="J5" s="214" t="s">
        <v>665</v>
      </c>
    </row>
    <row r="6" spans="1:10" ht="31" x14ac:dyDescent="0.25">
      <c r="A6" s="206" t="s">
        <v>206</v>
      </c>
      <c r="B6" s="207" t="s">
        <v>685</v>
      </c>
      <c r="C6" s="355">
        <v>0.54</v>
      </c>
      <c r="D6" s="209">
        <v>0.2</v>
      </c>
      <c r="E6" s="210"/>
      <c r="F6" s="273">
        <v>1937</v>
      </c>
      <c r="G6" s="211">
        <v>0</v>
      </c>
      <c r="H6" s="321">
        <f t="shared" si="0"/>
        <v>1</v>
      </c>
      <c r="I6" s="322">
        <f t="shared" si="1"/>
        <v>1087</v>
      </c>
      <c r="J6" s="216"/>
    </row>
    <row r="7" spans="1:10" x14ac:dyDescent="0.25">
      <c r="A7" s="206" t="s">
        <v>224</v>
      </c>
      <c r="B7" s="207" t="s">
        <v>686</v>
      </c>
      <c r="C7" s="215"/>
      <c r="D7" s="209">
        <v>0.2</v>
      </c>
      <c r="E7" s="210"/>
      <c r="F7" s="273">
        <v>4942.75</v>
      </c>
      <c r="G7" s="211">
        <v>3000</v>
      </c>
      <c r="H7" s="321">
        <f t="shared" si="0"/>
        <v>0.60694957260634264</v>
      </c>
      <c r="I7" s="322">
        <f t="shared" si="1"/>
        <v>3000</v>
      </c>
      <c r="J7" s="216"/>
    </row>
    <row r="8" spans="1:10" ht="31" x14ac:dyDescent="0.25">
      <c r="A8" s="206" t="s">
        <v>210</v>
      </c>
      <c r="B8" s="207" t="s">
        <v>688</v>
      </c>
      <c r="C8" s="355">
        <v>1</v>
      </c>
      <c r="D8" s="209">
        <v>0.2</v>
      </c>
      <c r="E8" s="210"/>
      <c r="F8" s="273">
        <v>28494.5</v>
      </c>
      <c r="G8" s="211">
        <v>0</v>
      </c>
      <c r="H8" s="321">
        <f t="shared" si="0"/>
        <v>1</v>
      </c>
      <c r="I8" s="322">
        <f t="shared" si="1"/>
        <v>28460.5</v>
      </c>
      <c r="J8" s="216"/>
    </row>
    <row r="9" spans="1:10" ht="46.5" hidden="1" x14ac:dyDescent="0.25">
      <c r="A9" s="206" t="s">
        <v>211</v>
      </c>
      <c r="B9" s="207" t="s">
        <v>689</v>
      </c>
      <c r="C9" s="215">
        <v>0.5</v>
      </c>
      <c r="D9" s="209">
        <v>0.2</v>
      </c>
      <c r="E9" s="210"/>
      <c r="G9" s="211">
        <v>0</v>
      </c>
      <c r="H9" s="212">
        <f t="shared" si="0"/>
        <v>1</v>
      </c>
      <c r="I9" s="213">
        <f t="shared" si="1"/>
        <v>0</v>
      </c>
      <c r="J9" s="216"/>
    </row>
    <row r="10" spans="1:10" hidden="1" x14ac:dyDescent="0.25">
      <c r="A10" s="206"/>
      <c r="B10" s="217"/>
      <c r="C10" s="218"/>
      <c r="D10" s="219"/>
      <c r="E10" s="219"/>
      <c r="F10" s="193">
        <v>4942.75</v>
      </c>
      <c r="G10" s="211"/>
      <c r="H10" s="212">
        <f t="shared" si="0"/>
        <v>1</v>
      </c>
      <c r="I10" s="213">
        <f t="shared" si="1"/>
        <v>0</v>
      </c>
      <c r="J10" s="216"/>
    </row>
    <row r="11" spans="1:10" hidden="1" x14ac:dyDescent="0.25">
      <c r="A11" s="206"/>
      <c r="B11" s="217"/>
      <c r="C11" s="218"/>
      <c r="D11" s="219"/>
      <c r="E11" s="210"/>
      <c r="G11" s="211"/>
      <c r="H11" s="212">
        <f t="shared" si="0"/>
        <v>1</v>
      </c>
      <c r="I11" s="220"/>
      <c r="J11" s="216"/>
    </row>
    <row r="12" spans="1:10" hidden="1" x14ac:dyDescent="0.25">
      <c r="A12" s="206"/>
      <c r="B12" s="217"/>
      <c r="C12" s="218"/>
      <c r="D12" s="219"/>
      <c r="E12" s="210"/>
      <c r="F12" s="193">
        <v>28494.5</v>
      </c>
      <c r="G12" s="211"/>
      <c r="H12" s="212">
        <f t="shared" si="0"/>
        <v>1</v>
      </c>
      <c r="I12" s="220"/>
      <c r="J12" s="216"/>
    </row>
    <row r="13" spans="1:10" hidden="1" x14ac:dyDescent="0.25">
      <c r="A13" s="206"/>
      <c r="B13" s="217"/>
      <c r="C13" s="218"/>
      <c r="D13" s="219"/>
      <c r="E13" s="210"/>
      <c r="F13" s="211"/>
      <c r="G13" s="211"/>
      <c r="H13" s="212">
        <f t="shared" si="0"/>
        <v>1</v>
      </c>
      <c r="I13" s="220"/>
      <c r="J13" s="216"/>
    </row>
    <row r="14" spans="1:10" hidden="1" x14ac:dyDescent="0.25">
      <c r="A14" s="206"/>
      <c r="B14" s="217"/>
      <c r="C14" s="218"/>
      <c r="D14" s="219"/>
      <c r="E14" s="210"/>
      <c r="F14" s="211"/>
      <c r="G14" s="211"/>
      <c r="H14" s="212">
        <f t="shared" si="0"/>
        <v>1</v>
      </c>
      <c r="I14" s="220"/>
      <c r="J14" s="216"/>
    </row>
    <row r="15" spans="1:10" hidden="1" x14ac:dyDescent="0.25">
      <c r="A15" s="221"/>
      <c r="B15" s="222"/>
      <c r="C15" s="223"/>
      <c r="D15" s="224"/>
      <c r="E15" s="225"/>
      <c r="F15" s="211"/>
      <c r="G15" s="211"/>
      <c r="H15" s="212">
        <f t="shared" si="0"/>
        <v>1</v>
      </c>
      <c r="I15" s="220"/>
      <c r="J15" s="216"/>
    </row>
    <row r="16" spans="1:10" hidden="1" x14ac:dyDescent="0.25"/>
    <row r="17" spans="1:9" hidden="1" x14ac:dyDescent="0.25"/>
    <row r="18" spans="1:9" hidden="1" x14ac:dyDescent="0.25"/>
    <row r="19" spans="1:9" hidden="1" x14ac:dyDescent="0.25"/>
    <row r="20" spans="1:9" hidden="1" x14ac:dyDescent="0.25">
      <c r="A20" s="229"/>
      <c r="B20" s="229"/>
      <c r="C20" s="229"/>
      <c r="D20" s="229"/>
      <c r="E20" s="230"/>
      <c r="F20" s="229"/>
      <c r="G20" s="229"/>
      <c r="H20" s="231"/>
    </row>
    <row r="21" spans="1:9" hidden="1" x14ac:dyDescent="0.25">
      <c r="A21" s="232"/>
      <c r="C21" s="233"/>
      <c r="D21" s="233"/>
      <c r="F21" s="233"/>
      <c r="G21" s="233"/>
    </row>
    <row r="22" spans="1:9" hidden="1" x14ac:dyDescent="0.25">
      <c r="A22" s="232"/>
      <c r="C22" s="233"/>
      <c r="D22" s="233"/>
      <c r="F22" s="233"/>
      <c r="G22" s="233"/>
    </row>
    <row r="23" spans="1:9" hidden="1" x14ac:dyDescent="0.25">
      <c r="A23" s="232"/>
      <c r="C23" s="233"/>
      <c r="D23" s="233"/>
      <c r="F23" s="233"/>
      <c r="G23" s="233"/>
    </row>
    <row r="24" spans="1:9" hidden="1" x14ac:dyDescent="0.25">
      <c r="A24" s="232"/>
      <c r="C24" s="233"/>
      <c r="D24" s="233"/>
      <c r="F24" s="233"/>
      <c r="G24" s="233"/>
    </row>
    <row r="25" spans="1:9" x14ac:dyDescent="0.25">
      <c r="G25" s="197"/>
      <c r="H25" s="234"/>
      <c r="I25" s="196"/>
    </row>
    <row r="26" spans="1:9" ht="108.5" hidden="1" x14ac:dyDescent="0.25">
      <c r="B26" s="235" t="s">
        <v>659</v>
      </c>
      <c r="G26" s="197"/>
      <c r="H26" s="234"/>
      <c r="I26" s="196"/>
    </row>
    <row r="27" spans="1:9" hidden="1" x14ac:dyDescent="0.25">
      <c r="G27" s="197"/>
      <c r="H27" s="234"/>
      <c r="I27" s="196"/>
    </row>
    <row r="28" spans="1:9" ht="77.5" hidden="1" x14ac:dyDescent="0.25">
      <c r="B28" s="195" t="s">
        <v>663</v>
      </c>
      <c r="G28" s="197"/>
      <c r="H28" s="234"/>
      <c r="I28" s="196"/>
    </row>
    <row r="29" spans="1:9" hidden="1" x14ac:dyDescent="0.25">
      <c r="G29" s="197"/>
      <c r="H29" s="234"/>
      <c r="I29" s="196"/>
    </row>
    <row r="30" spans="1:9" x14ac:dyDescent="0.25">
      <c r="G30" s="197"/>
      <c r="H30" s="234"/>
      <c r="I30" s="196"/>
    </row>
    <row r="31" spans="1:9" x14ac:dyDescent="0.25">
      <c r="G31" s="197"/>
      <c r="H31" s="234"/>
      <c r="I31" s="196"/>
    </row>
    <row r="32" spans="1:9" x14ac:dyDescent="0.25">
      <c r="G32" s="197"/>
      <c r="H32" s="234"/>
      <c r="I32" s="196"/>
    </row>
    <row r="33" spans="7:9" x14ac:dyDescent="0.25">
      <c r="G33" s="197"/>
      <c r="H33" s="234"/>
      <c r="I33" s="196"/>
    </row>
    <row r="34" spans="7:9" x14ac:dyDescent="0.25">
      <c r="G34" s="197"/>
      <c r="H34" s="234"/>
      <c r="I34" s="196"/>
    </row>
    <row r="35" spans="7:9" x14ac:dyDescent="0.25">
      <c r="G35" s="197"/>
      <c r="H35" s="234"/>
      <c r="I35" s="196"/>
    </row>
    <row r="36" spans="7:9" x14ac:dyDescent="0.25">
      <c r="G36" s="197"/>
      <c r="H36" s="234"/>
      <c r="I36" s="196"/>
    </row>
    <row r="37" spans="7:9" x14ac:dyDescent="0.25">
      <c r="G37" s="197"/>
      <c r="H37" s="234"/>
      <c r="I37" s="196"/>
    </row>
    <row r="38" spans="7:9" x14ac:dyDescent="0.25">
      <c r="G38" s="197"/>
      <c r="H38" s="234"/>
      <c r="I38" s="196"/>
    </row>
    <row r="39" spans="7:9" x14ac:dyDescent="0.25">
      <c r="G39" s="197"/>
      <c r="H39" s="234"/>
      <c r="I39" s="196"/>
    </row>
    <row r="40" spans="7:9" x14ac:dyDescent="0.25">
      <c r="G40" s="197"/>
      <c r="H40" s="234"/>
      <c r="I40" s="196"/>
    </row>
    <row r="41" spans="7:9" x14ac:dyDescent="0.25">
      <c r="G41" s="197"/>
      <c r="H41" s="234"/>
      <c r="I41" s="196"/>
    </row>
    <row r="42" spans="7:9" x14ac:dyDescent="0.25">
      <c r="G42" s="197"/>
      <c r="H42" s="234"/>
      <c r="I42" s="196"/>
    </row>
    <row r="43" spans="7:9" x14ac:dyDescent="0.25">
      <c r="G43" s="197"/>
      <c r="H43" s="234"/>
      <c r="I43" s="196"/>
    </row>
    <row r="44" spans="7:9" x14ac:dyDescent="0.25">
      <c r="G44" s="197"/>
      <c r="H44" s="234"/>
      <c r="I44" s="196"/>
    </row>
    <row r="45" spans="7:9" x14ac:dyDescent="0.25">
      <c r="G45" s="197"/>
      <c r="H45" s="234"/>
      <c r="I45" s="196"/>
    </row>
    <row r="46" spans="7:9" x14ac:dyDescent="0.25">
      <c r="G46" s="197"/>
      <c r="H46" s="234"/>
      <c r="I46" s="196"/>
    </row>
    <row r="47" spans="7:9" x14ac:dyDescent="0.25">
      <c r="G47" s="197"/>
      <c r="H47" s="234"/>
      <c r="I47" s="196"/>
    </row>
    <row r="48" spans="7:9" x14ac:dyDescent="0.25">
      <c r="G48" s="197"/>
      <c r="H48" s="234"/>
      <c r="I48" s="196"/>
    </row>
    <row r="49" spans="7:9" x14ac:dyDescent="0.25">
      <c r="G49" s="197"/>
      <c r="H49" s="234"/>
      <c r="I49" s="196"/>
    </row>
    <row r="50" spans="7:9" x14ac:dyDescent="0.25">
      <c r="G50" s="197"/>
      <c r="H50" s="234"/>
      <c r="I50" s="196"/>
    </row>
    <row r="51" spans="7:9" x14ac:dyDescent="0.25">
      <c r="G51" s="197"/>
      <c r="H51" s="234"/>
      <c r="I51" s="196"/>
    </row>
    <row r="52" spans="7:9" x14ac:dyDescent="0.25">
      <c r="G52" s="197"/>
      <c r="H52" s="234"/>
      <c r="I52" s="196"/>
    </row>
    <row r="53" spans="7:9" x14ac:dyDescent="0.25">
      <c r="G53" s="197"/>
      <c r="H53" s="234"/>
      <c r="I53" s="196"/>
    </row>
    <row r="54" spans="7:9" x14ac:dyDescent="0.25">
      <c r="G54" s="197"/>
      <c r="H54" s="234"/>
      <c r="I54" s="196"/>
    </row>
    <row r="55" spans="7:9" x14ac:dyDescent="0.25">
      <c r="G55" s="197"/>
      <c r="H55" s="234"/>
      <c r="I55" s="196"/>
    </row>
    <row r="56" spans="7:9" x14ac:dyDescent="0.25">
      <c r="G56" s="197"/>
      <c r="H56" s="234"/>
      <c r="I56" s="196"/>
    </row>
    <row r="57" spans="7:9" x14ac:dyDescent="0.25">
      <c r="G57" s="197"/>
      <c r="H57" s="234"/>
      <c r="I57" s="196"/>
    </row>
    <row r="58" spans="7:9" x14ac:dyDescent="0.25">
      <c r="G58" s="197"/>
      <c r="H58" s="234"/>
      <c r="I58" s="196"/>
    </row>
    <row r="59" spans="7:9" x14ac:dyDescent="0.25">
      <c r="G59" s="197"/>
      <c r="H59" s="234"/>
      <c r="I59" s="196"/>
    </row>
    <row r="60" spans="7:9" x14ac:dyDescent="0.25">
      <c r="G60" s="197"/>
      <c r="H60" s="234"/>
      <c r="I60" s="196"/>
    </row>
    <row r="61" spans="7:9" x14ac:dyDescent="0.25">
      <c r="G61" s="197"/>
      <c r="H61" s="234"/>
      <c r="I61" s="196"/>
    </row>
    <row r="62" spans="7:9" x14ac:dyDescent="0.25">
      <c r="G62" s="197"/>
      <c r="H62" s="234"/>
      <c r="I62" s="196"/>
    </row>
    <row r="63" spans="7:9" x14ac:dyDescent="0.25">
      <c r="G63" s="197"/>
      <c r="H63" s="234"/>
      <c r="I63" s="196"/>
    </row>
    <row r="64" spans="7:9" x14ac:dyDescent="0.25">
      <c r="G64" s="197"/>
      <c r="H64" s="234"/>
      <c r="I64" s="196"/>
    </row>
    <row r="65" spans="7:9" x14ac:dyDescent="0.25">
      <c r="G65" s="197"/>
      <c r="H65" s="234"/>
      <c r="I65" s="196"/>
    </row>
    <row r="66" spans="7:9" x14ac:dyDescent="0.25">
      <c r="G66" s="197"/>
      <c r="H66" s="234"/>
      <c r="I66" s="196"/>
    </row>
    <row r="67" spans="7:9" x14ac:dyDescent="0.25">
      <c r="G67" s="197"/>
      <c r="H67" s="234"/>
      <c r="I67" s="196"/>
    </row>
    <row r="68" spans="7:9" x14ac:dyDescent="0.25">
      <c r="G68" s="197"/>
      <c r="H68" s="234"/>
      <c r="I68" s="196"/>
    </row>
    <row r="69" spans="7:9" x14ac:dyDescent="0.25">
      <c r="G69" s="197"/>
      <c r="H69" s="234"/>
      <c r="I69" s="196"/>
    </row>
    <row r="70" spans="7:9" x14ac:dyDescent="0.25">
      <c r="G70" s="197"/>
      <c r="H70" s="234"/>
      <c r="I70" s="196"/>
    </row>
    <row r="71" spans="7:9" x14ac:dyDescent="0.25">
      <c r="G71" s="197"/>
      <c r="H71" s="234"/>
      <c r="I71" s="196"/>
    </row>
    <row r="72" spans="7:9" x14ac:dyDescent="0.25">
      <c r="G72" s="197"/>
      <c r="H72" s="234"/>
      <c r="I72" s="196"/>
    </row>
    <row r="73" spans="7:9" x14ac:dyDescent="0.25">
      <c r="G73" s="197"/>
      <c r="H73" s="234"/>
      <c r="I73" s="196"/>
    </row>
    <row r="74" spans="7:9" x14ac:dyDescent="0.25">
      <c r="G74" s="197"/>
      <c r="H74" s="234"/>
      <c r="I74" s="196"/>
    </row>
    <row r="75" spans="7:9" x14ac:dyDescent="0.25">
      <c r="G75" s="197"/>
      <c r="H75" s="234"/>
      <c r="I75" s="196"/>
    </row>
    <row r="76" spans="7:9" x14ac:dyDescent="0.25">
      <c r="G76" s="197"/>
      <c r="H76" s="234"/>
      <c r="I76" s="196"/>
    </row>
    <row r="77" spans="7:9" x14ac:dyDescent="0.25">
      <c r="G77" s="197"/>
      <c r="H77" s="234"/>
      <c r="I77" s="196"/>
    </row>
    <row r="78" spans="7:9" x14ac:dyDescent="0.25">
      <c r="G78" s="197"/>
      <c r="H78" s="234"/>
      <c r="I78" s="196"/>
    </row>
    <row r="79" spans="7:9" x14ac:dyDescent="0.25">
      <c r="G79" s="197"/>
      <c r="H79" s="234"/>
      <c r="I79" s="196"/>
    </row>
    <row r="80" spans="7:9" x14ac:dyDescent="0.25">
      <c r="G80" s="197"/>
      <c r="H80" s="234"/>
      <c r="I80" s="196"/>
    </row>
    <row r="81" spans="7:9" x14ac:dyDescent="0.25">
      <c r="G81" s="197"/>
      <c r="H81" s="234"/>
      <c r="I81" s="196"/>
    </row>
    <row r="82" spans="7:9" x14ac:dyDescent="0.25">
      <c r="G82" s="197"/>
      <c r="H82" s="234"/>
      <c r="I82" s="196"/>
    </row>
    <row r="83" spans="7:9" x14ac:dyDescent="0.25">
      <c r="G83" s="197"/>
      <c r="H83" s="234"/>
      <c r="I83" s="196"/>
    </row>
    <row r="84" spans="7:9" x14ac:dyDescent="0.25">
      <c r="G84" s="197"/>
      <c r="H84" s="234"/>
      <c r="I84" s="196"/>
    </row>
    <row r="85" spans="7:9" x14ac:dyDescent="0.25">
      <c r="G85" s="197"/>
      <c r="H85" s="234"/>
      <c r="I85" s="196"/>
    </row>
    <row r="86" spans="7:9" x14ac:dyDescent="0.25">
      <c r="G86" s="197"/>
      <c r="H86" s="234"/>
      <c r="I86" s="196"/>
    </row>
    <row r="87" spans="7:9" x14ac:dyDescent="0.25">
      <c r="G87" s="197"/>
      <c r="H87" s="234"/>
      <c r="I87" s="196"/>
    </row>
    <row r="88" spans="7:9" x14ac:dyDescent="0.25">
      <c r="G88" s="197"/>
      <c r="H88" s="234"/>
      <c r="I88" s="196"/>
    </row>
    <row r="89" spans="7:9" x14ac:dyDescent="0.25">
      <c r="G89" s="197"/>
      <c r="H89" s="234"/>
      <c r="I89" s="196"/>
    </row>
    <row r="90" spans="7:9" x14ac:dyDescent="0.25">
      <c r="G90" s="197"/>
      <c r="H90" s="234"/>
      <c r="I90" s="196"/>
    </row>
    <row r="91" spans="7:9" x14ac:dyDescent="0.25">
      <c r="G91" s="197"/>
      <c r="H91" s="234"/>
      <c r="I91" s="196"/>
    </row>
    <row r="92" spans="7:9" x14ac:dyDescent="0.25">
      <c r="G92" s="197"/>
      <c r="H92" s="234"/>
      <c r="I92" s="196"/>
    </row>
    <row r="93" spans="7:9" x14ac:dyDescent="0.25">
      <c r="G93" s="197"/>
      <c r="H93" s="234"/>
      <c r="I93" s="196"/>
    </row>
    <row r="94" spans="7:9" x14ac:dyDescent="0.25">
      <c r="G94" s="197"/>
      <c r="H94" s="234"/>
      <c r="I94" s="196"/>
    </row>
    <row r="95" spans="7:9" x14ac:dyDescent="0.25">
      <c r="G95" s="197"/>
      <c r="H95" s="234"/>
      <c r="I95" s="196"/>
    </row>
    <row r="96" spans="7:9" x14ac:dyDescent="0.25">
      <c r="G96" s="197"/>
      <c r="H96" s="234"/>
      <c r="I96" s="196"/>
    </row>
    <row r="97" spans="7:9" x14ac:dyDescent="0.25">
      <c r="G97" s="197"/>
      <c r="H97" s="234"/>
      <c r="I97" s="196"/>
    </row>
    <row r="98" spans="7:9" x14ac:dyDescent="0.25">
      <c r="G98" s="197"/>
      <c r="H98" s="234"/>
      <c r="I98" s="196"/>
    </row>
    <row r="99" spans="7:9" x14ac:dyDescent="0.25">
      <c r="G99" s="197"/>
      <c r="H99" s="234"/>
      <c r="I99" s="196"/>
    </row>
    <row r="100" spans="7:9" x14ac:dyDescent="0.25">
      <c r="G100" s="197"/>
      <c r="H100" s="234"/>
      <c r="I100" s="196"/>
    </row>
    <row r="101" spans="7:9" x14ac:dyDescent="0.25">
      <c r="G101" s="197"/>
      <c r="H101" s="234"/>
      <c r="I101" s="196"/>
    </row>
    <row r="102" spans="7:9" x14ac:dyDescent="0.25">
      <c r="G102" s="197"/>
      <c r="H102" s="234"/>
      <c r="I102" s="196"/>
    </row>
    <row r="103" spans="7:9" x14ac:dyDescent="0.25">
      <c r="G103" s="197"/>
      <c r="H103" s="234"/>
      <c r="I103" s="196"/>
    </row>
    <row r="104" spans="7:9" x14ac:dyDescent="0.25">
      <c r="G104" s="197"/>
      <c r="H104" s="234"/>
      <c r="I104" s="196"/>
    </row>
    <row r="105" spans="7:9" x14ac:dyDescent="0.25">
      <c r="G105" s="197"/>
      <c r="H105" s="234"/>
      <c r="I105" s="196"/>
    </row>
    <row r="106" spans="7:9" x14ac:dyDescent="0.25">
      <c r="G106" s="197"/>
      <c r="H106" s="234"/>
      <c r="I106" s="196"/>
    </row>
    <row r="107" spans="7:9" x14ac:dyDescent="0.25">
      <c r="G107" s="197"/>
      <c r="H107" s="234"/>
      <c r="I107" s="196"/>
    </row>
    <row r="108" spans="7:9" x14ac:dyDescent="0.25">
      <c r="G108" s="197"/>
      <c r="H108" s="234"/>
      <c r="I108" s="196"/>
    </row>
    <row r="109" spans="7:9" x14ac:dyDescent="0.25">
      <c r="G109" s="197"/>
      <c r="H109" s="234"/>
      <c r="I109" s="196"/>
    </row>
    <row r="110" spans="7:9" x14ac:dyDescent="0.25">
      <c r="G110" s="197"/>
      <c r="H110" s="234"/>
      <c r="I110" s="196"/>
    </row>
    <row r="111" spans="7:9" x14ac:dyDescent="0.25">
      <c r="G111" s="197"/>
      <c r="H111" s="234"/>
      <c r="I111" s="196"/>
    </row>
    <row r="112" spans="7:9" x14ac:dyDescent="0.25">
      <c r="G112" s="197"/>
      <c r="H112" s="234"/>
      <c r="I112" s="196"/>
    </row>
    <row r="113" spans="7:9" x14ac:dyDescent="0.25">
      <c r="G113" s="197"/>
      <c r="H113" s="234"/>
      <c r="I113" s="196"/>
    </row>
    <row r="114" spans="7:9" x14ac:dyDescent="0.25">
      <c r="G114" s="197"/>
      <c r="H114" s="234"/>
      <c r="I114" s="196"/>
    </row>
    <row r="115" spans="7:9" x14ac:dyDescent="0.25">
      <c r="G115" s="197"/>
      <c r="H115" s="234"/>
      <c r="I115" s="196"/>
    </row>
    <row r="116" spans="7:9" x14ac:dyDescent="0.25">
      <c r="G116" s="197"/>
      <c r="H116" s="234"/>
      <c r="I116" s="196"/>
    </row>
    <row r="117" spans="7:9" x14ac:dyDescent="0.25">
      <c r="G117" s="197"/>
      <c r="H117" s="234"/>
      <c r="I117" s="196"/>
    </row>
    <row r="118" spans="7:9" x14ac:dyDescent="0.25">
      <c r="G118" s="197"/>
      <c r="H118" s="234"/>
      <c r="I118" s="196"/>
    </row>
    <row r="119" spans="7:9" x14ac:dyDescent="0.25">
      <c r="G119" s="197"/>
      <c r="H119" s="234"/>
      <c r="I119" s="196"/>
    </row>
    <row r="120" spans="7:9" x14ac:dyDescent="0.25">
      <c r="G120" s="197"/>
      <c r="H120" s="234"/>
      <c r="I120" s="196"/>
    </row>
    <row r="121" spans="7:9" x14ac:dyDescent="0.25">
      <c r="G121" s="197"/>
      <c r="H121" s="234"/>
      <c r="I121" s="196"/>
    </row>
    <row r="122" spans="7:9" x14ac:dyDescent="0.25">
      <c r="G122" s="197"/>
      <c r="H122" s="234"/>
      <c r="I122" s="196"/>
    </row>
    <row r="123" spans="7:9" x14ac:dyDescent="0.25">
      <c r="G123" s="197"/>
      <c r="H123" s="234"/>
      <c r="I123" s="196"/>
    </row>
    <row r="124" spans="7:9" x14ac:dyDescent="0.25">
      <c r="G124" s="197"/>
      <c r="H124" s="234"/>
      <c r="I124" s="196"/>
    </row>
    <row r="125" spans="7:9" x14ac:dyDescent="0.25">
      <c r="G125" s="197"/>
      <c r="H125" s="234"/>
      <c r="I125" s="196"/>
    </row>
    <row r="126" spans="7:9" x14ac:dyDescent="0.25">
      <c r="G126" s="197"/>
      <c r="H126" s="234"/>
      <c r="I126" s="196"/>
    </row>
    <row r="127" spans="7:9" x14ac:dyDescent="0.25">
      <c r="G127" s="197"/>
      <c r="H127" s="234"/>
      <c r="I127" s="196"/>
    </row>
    <row r="128" spans="7:9" x14ac:dyDescent="0.25">
      <c r="G128" s="197"/>
      <c r="H128" s="234"/>
      <c r="I128" s="196"/>
    </row>
    <row r="129" spans="7:9" x14ac:dyDescent="0.25">
      <c r="G129" s="197"/>
      <c r="H129" s="234"/>
      <c r="I129" s="196"/>
    </row>
    <row r="130" spans="7:9" x14ac:dyDescent="0.25">
      <c r="G130" s="197"/>
      <c r="H130" s="234"/>
      <c r="I130" s="196"/>
    </row>
    <row r="131" spans="7:9" x14ac:dyDescent="0.25">
      <c r="G131" s="197"/>
      <c r="H131" s="234"/>
      <c r="I131" s="196"/>
    </row>
    <row r="132" spans="7:9" x14ac:dyDescent="0.25">
      <c r="G132" s="197"/>
      <c r="H132" s="234"/>
      <c r="I132" s="196"/>
    </row>
    <row r="133" spans="7:9" x14ac:dyDescent="0.25">
      <c r="G133" s="197"/>
      <c r="H133" s="234"/>
      <c r="I133" s="196"/>
    </row>
    <row r="134" spans="7:9" x14ac:dyDescent="0.25">
      <c r="G134" s="197"/>
      <c r="H134" s="234"/>
      <c r="I134" s="196"/>
    </row>
    <row r="135" spans="7:9" x14ac:dyDescent="0.25">
      <c r="G135" s="197"/>
      <c r="H135" s="234"/>
      <c r="I135" s="196"/>
    </row>
    <row r="136" spans="7:9" x14ac:dyDescent="0.25">
      <c r="G136" s="197"/>
      <c r="H136" s="234"/>
      <c r="I136" s="196"/>
    </row>
    <row r="137" spans="7:9" x14ac:dyDescent="0.25">
      <c r="G137" s="197"/>
      <c r="H137" s="234"/>
      <c r="I137" s="196"/>
    </row>
    <row r="138" spans="7:9" x14ac:dyDescent="0.25">
      <c r="G138" s="197"/>
      <c r="H138" s="234"/>
      <c r="I138" s="196"/>
    </row>
    <row r="139" spans="7:9" x14ac:dyDescent="0.25">
      <c r="G139" s="197"/>
      <c r="H139" s="234"/>
      <c r="I139" s="196"/>
    </row>
    <row r="140" spans="7:9" x14ac:dyDescent="0.25">
      <c r="G140" s="197"/>
      <c r="H140" s="234"/>
      <c r="I140" s="196"/>
    </row>
    <row r="141" spans="7:9" x14ac:dyDescent="0.25">
      <c r="G141" s="197"/>
      <c r="H141" s="234"/>
      <c r="I141" s="196"/>
    </row>
    <row r="142" spans="7:9" x14ac:dyDescent="0.25">
      <c r="G142" s="197"/>
      <c r="H142" s="234"/>
      <c r="I142" s="196"/>
    </row>
    <row r="143" spans="7:9" x14ac:dyDescent="0.25">
      <c r="G143" s="197"/>
      <c r="H143" s="234"/>
      <c r="I143" s="196"/>
    </row>
    <row r="144" spans="7:9" x14ac:dyDescent="0.25">
      <c r="G144" s="197"/>
      <c r="H144" s="234"/>
      <c r="I144" s="196"/>
    </row>
    <row r="145" spans="7:9" x14ac:dyDescent="0.25">
      <c r="G145" s="197"/>
      <c r="H145" s="234"/>
      <c r="I145" s="196"/>
    </row>
    <row r="146" spans="7:9" x14ac:dyDescent="0.25">
      <c r="G146" s="197"/>
      <c r="H146" s="234"/>
      <c r="I146" s="196"/>
    </row>
    <row r="147" spans="7:9" x14ac:dyDescent="0.25">
      <c r="G147" s="197"/>
      <c r="H147" s="234"/>
      <c r="I147" s="196"/>
    </row>
    <row r="148" spans="7:9" x14ac:dyDescent="0.25">
      <c r="G148" s="197"/>
      <c r="H148" s="234"/>
      <c r="I148" s="196"/>
    </row>
    <row r="149" spans="7:9" x14ac:dyDescent="0.25">
      <c r="G149" s="197"/>
      <c r="H149" s="234"/>
      <c r="I149" s="196"/>
    </row>
    <row r="150" spans="7:9" x14ac:dyDescent="0.25">
      <c r="G150" s="197"/>
      <c r="H150" s="234"/>
      <c r="I150" s="196"/>
    </row>
    <row r="151" spans="7:9" x14ac:dyDescent="0.25">
      <c r="G151" s="197"/>
      <c r="H151" s="234"/>
      <c r="I151" s="196"/>
    </row>
    <row r="152" spans="7:9" x14ac:dyDescent="0.25">
      <c r="G152" s="197"/>
      <c r="H152" s="234"/>
      <c r="I152" s="196"/>
    </row>
    <row r="153" spans="7:9" x14ac:dyDescent="0.25">
      <c r="G153" s="197"/>
      <c r="H153" s="234"/>
      <c r="I153" s="196"/>
    </row>
    <row r="154" spans="7:9" x14ac:dyDescent="0.25">
      <c r="G154" s="197"/>
      <c r="H154" s="234"/>
      <c r="I154" s="196"/>
    </row>
    <row r="155" spans="7:9" x14ac:dyDescent="0.25">
      <c r="G155" s="197"/>
      <c r="H155" s="234"/>
      <c r="I155" s="196"/>
    </row>
    <row r="156" spans="7:9" x14ac:dyDescent="0.25">
      <c r="G156" s="197"/>
      <c r="H156" s="234"/>
      <c r="I156" s="196"/>
    </row>
    <row r="157" spans="7:9" x14ac:dyDescent="0.25">
      <c r="G157" s="197"/>
      <c r="H157" s="234"/>
      <c r="I157" s="196"/>
    </row>
    <row r="158" spans="7:9" x14ac:dyDescent="0.25">
      <c r="G158" s="197"/>
      <c r="H158" s="234"/>
      <c r="I158" s="196"/>
    </row>
    <row r="159" spans="7:9" x14ac:dyDescent="0.25">
      <c r="G159" s="197"/>
      <c r="H159" s="234"/>
      <c r="I159" s="196"/>
    </row>
    <row r="160" spans="7:9" x14ac:dyDescent="0.25">
      <c r="G160" s="197"/>
      <c r="H160" s="234"/>
      <c r="I160" s="196"/>
    </row>
    <row r="161" spans="7:9" x14ac:dyDescent="0.25">
      <c r="G161" s="197"/>
      <c r="H161" s="234"/>
      <c r="I161" s="196"/>
    </row>
    <row r="162" spans="7:9" x14ac:dyDescent="0.25">
      <c r="G162" s="197"/>
      <c r="H162" s="234"/>
      <c r="I162" s="196"/>
    </row>
    <row r="163" spans="7:9" x14ac:dyDescent="0.25">
      <c r="G163" s="197"/>
      <c r="H163" s="234"/>
      <c r="I163" s="196"/>
    </row>
    <row r="164" spans="7:9" x14ac:dyDescent="0.25">
      <c r="G164" s="197"/>
      <c r="H164" s="234"/>
      <c r="I164" s="196"/>
    </row>
    <row r="165" spans="7:9" x14ac:dyDescent="0.25">
      <c r="G165" s="197"/>
      <c r="H165" s="234"/>
      <c r="I165" s="196"/>
    </row>
    <row r="166" spans="7:9" x14ac:dyDescent="0.25">
      <c r="G166" s="197"/>
      <c r="H166" s="234"/>
      <c r="I166" s="196"/>
    </row>
    <row r="167" spans="7:9" x14ac:dyDescent="0.25">
      <c r="G167" s="197"/>
      <c r="H167" s="234"/>
      <c r="I167" s="196"/>
    </row>
    <row r="168" spans="7:9" x14ac:dyDescent="0.25">
      <c r="G168" s="197"/>
      <c r="H168" s="234"/>
      <c r="I168" s="196"/>
    </row>
    <row r="169" spans="7:9" x14ac:dyDescent="0.25">
      <c r="G169" s="197"/>
      <c r="H169" s="234"/>
      <c r="I169" s="196"/>
    </row>
    <row r="170" spans="7:9" x14ac:dyDescent="0.25">
      <c r="G170" s="197"/>
      <c r="H170" s="234"/>
      <c r="I170" s="196"/>
    </row>
    <row r="171" spans="7:9" x14ac:dyDescent="0.25">
      <c r="G171" s="197"/>
      <c r="H171" s="234"/>
      <c r="I171" s="196"/>
    </row>
    <row r="172" spans="7:9" x14ac:dyDescent="0.25">
      <c r="G172" s="197"/>
      <c r="H172" s="234"/>
      <c r="I172" s="196"/>
    </row>
    <row r="173" spans="7:9" x14ac:dyDescent="0.25">
      <c r="G173" s="197"/>
      <c r="H173" s="234"/>
      <c r="I173" s="196"/>
    </row>
    <row r="174" spans="7:9" x14ac:dyDescent="0.25">
      <c r="G174" s="197"/>
      <c r="H174" s="234"/>
      <c r="I174" s="196"/>
    </row>
    <row r="175" spans="7:9" x14ac:dyDescent="0.25">
      <c r="G175" s="197"/>
      <c r="H175" s="234"/>
      <c r="I175" s="196"/>
    </row>
    <row r="176" spans="7:9" x14ac:dyDescent="0.25">
      <c r="G176" s="197"/>
      <c r="H176" s="234"/>
      <c r="I176" s="196"/>
    </row>
    <row r="177" spans="7:9" x14ac:dyDescent="0.25">
      <c r="G177" s="197"/>
      <c r="H177" s="234"/>
      <c r="I177" s="196"/>
    </row>
    <row r="178" spans="7:9" x14ac:dyDescent="0.25">
      <c r="G178" s="197"/>
      <c r="H178" s="234"/>
      <c r="I178" s="196"/>
    </row>
    <row r="179" spans="7:9" x14ac:dyDescent="0.25">
      <c r="G179" s="197"/>
      <c r="H179" s="234"/>
      <c r="I179" s="196"/>
    </row>
    <row r="180" spans="7:9" x14ac:dyDescent="0.25">
      <c r="G180" s="197"/>
      <c r="H180" s="234"/>
      <c r="I180" s="196"/>
    </row>
    <row r="181" spans="7:9" x14ac:dyDescent="0.25">
      <c r="G181" s="197"/>
      <c r="H181" s="234"/>
      <c r="I181" s="196"/>
    </row>
    <row r="182" spans="7:9" x14ac:dyDescent="0.25">
      <c r="G182" s="197"/>
      <c r="H182" s="234"/>
      <c r="I182" s="196"/>
    </row>
    <row r="183" spans="7:9" x14ac:dyDescent="0.25">
      <c r="G183" s="197"/>
      <c r="H183" s="234"/>
      <c r="I183" s="196"/>
    </row>
    <row r="184" spans="7:9" x14ac:dyDescent="0.25">
      <c r="G184" s="197"/>
      <c r="H184" s="234"/>
      <c r="I184" s="196"/>
    </row>
    <row r="185" spans="7:9" x14ac:dyDescent="0.25">
      <c r="G185" s="197"/>
      <c r="H185" s="234"/>
      <c r="I185" s="196"/>
    </row>
    <row r="186" spans="7:9" x14ac:dyDescent="0.25">
      <c r="G186" s="197"/>
      <c r="H186" s="234"/>
      <c r="I186" s="196"/>
    </row>
    <row r="187" spans="7:9" x14ac:dyDescent="0.25">
      <c r="G187" s="197"/>
      <c r="H187" s="234"/>
      <c r="I187" s="196"/>
    </row>
    <row r="188" spans="7:9" x14ac:dyDescent="0.25">
      <c r="G188" s="197"/>
      <c r="H188" s="234"/>
      <c r="I188" s="196"/>
    </row>
    <row r="189" spans="7:9" x14ac:dyDescent="0.25">
      <c r="G189" s="197"/>
      <c r="H189" s="234"/>
      <c r="I189" s="196"/>
    </row>
    <row r="190" spans="7:9" x14ac:dyDescent="0.25">
      <c r="G190" s="197"/>
      <c r="H190" s="234"/>
      <c r="I190" s="196"/>
    </row>
    <row r="191" spans="7:9" x14ac:dyDescent="0.25">
      <c r="G191" s="197"/>
      <c r="H191" s="234"/>
      <c r="I191" s="196"/>
    </row>
    <row r="192" spans="7:9" x14ac:dyDescent="0.25">
      <c r="G192" s="197"/>
      <c r="H192" s="234"/>
      <c r="I192" s="196"/>
    </row>
    <row r="193" spans="7:9" x14ac:dyDescent="0.25">
      <c r="G193" s="197"/>
      <c r="H193" s="234"/>
      <c r="I193" s="196"/>
    </row>
    <row r="194" spans="7:9" x14ac:dyDescent="0.25">
      <c r="G194" s="197"/>
      <c r="H194" s="234"/>
      <c r="I194" s="196"/>
    </row>
    <row r="195" spans="7:9" x14ac:dyDescent="0.25">
      <c r="G195" s="197"/>
      <c r="H195" s="234"/>
      <c r="I195" s="196"/>
    </row>
    <row r="196" spans="7:9" x14ac:dyDescent="0.25">
      <c r="G196" s="197"/>
      <c r="H196" s="234"/>
      <c r="I196" s="196"/>
    </row>
    <row r="197" spans="7:9" x14ac:dyDescent="0.25">
      <c r="G197" s="197"/>
      <c r="H197" s="234"/>
      <c r="I197" s="196"/>
    </row>
    <row r="198" spans="7:9" x14ac:dyDescent="0.25">
      <c r="G198" s="197"/>
      <c r="H198" s="234"/>
      <c r="I198" s="196"/>
    </row>
    <row r="199" spans="7:9" x14ac:dyDescent="0.25">
      <c r="G199" s="197"/>
      <c r="H199" s="234"/>
      <c r="I199" s="196"/>
    </row>
    <row r="200" spans="7:9" x14ac:dyDescent="0.25">
      <c r="G200" s="197"/>
      <c r="H200" s="234"/>
      <c r="I200" s="196"/>
    </row>
    <row r="201" spans="7:9" x14ac:dyDescent="0.25">
      <c r="G201" s="197"/>
      <c r="H201" s="234"/>
      <c r="I201" s="196"/>
    </row>
    <row r="202" spans="7:9" x14ac:dyDescent="0.25">
      <c r="G202" s="197"/>
      <c r="H202" s="234"/>
      <c r="I202" s="196"/>
    </row>
    <row r="203" spans="7:9" x14ac:dyDescent="0.25">
      <c r="G203" s="197"/>
      <c r="H203" s="234"/>
      <c r="I203" s="196"/>
    </row>
    <row r="204" spans="7:9" x14ac:dyDescent="0.25">
      <c r="G204" s="197"/>
      <c r="H204" s="234"/>
      <c r="I204" s="196"/>
    </row>
    <row r="205" spans="7:9" x14ac:dyDescent="0.25">
      <c r="G205" s="197"/>
      <c r="H205" s="234"/>
      <c r="I205" s="196"/>
    </row>
    <row r="206" spans="7:9" x14ac:dyDescent="0.25">
      <c r="G206" s="197"/>
      <c r="H206" s="234"/>
      <c r="I206" s="196"/>
    </row>
    <row r="207" spans="7:9" x14ac:dyDescent="0.25">
      <c r="G207" s="197"/>
      <c r="H207" s="234"/>
      <c r="I207" s="196"/>
    </row>
    <row r="208" spans="7:9" x14ac:dyDescent="0.25">
      <c r="G208" s="197"/>
      <c r="H208" s="234"/>
      <c r="I208" s="196"/>
    </row>
    <row r="209" spans="7:9" x14ac:dyDescent="0.25">
      <c r="G209" s="197"/>
      <c r="H209" s="234"/>
      <c r="I209" s="196"/>
    </row>
    <row r="210" spans="7:9" x14ac:dyDescent="0.25">
      <c r="G210" s="197"/>
      <c r="H210" s="234"/>
      <c r="I210" s="196"/>
    </row>
    <row r="211" spans="7:9" x14ac:dyDescent="0.25">
      <c r="G211" s="197"/>
      <c r="H211" s="234"/>
      <c r="I211" s="196"/>
    </row>
    <row r="212" spans="7:9" x14ac:dyDescent="0.25">
      <c r="G212" s="197"/>
      <c r="H212" s="234"/>
      <c r="I212" s="196"/>
    </row>
    <row r="213" spans="7:9" x14ac:dyDescent="0.25">
      <c r="G213" s="197"/>
      <c r="H213" s="234"/>
      <c r="I213" s="196"/>
    </row>
    <row r="214" spans="7:9" x14ac:dyDescent="0.25">
      <c r="G214" s="197"/>
      <c r="H214" s="234"/>
      <c r="I214" s="196"/>
    </row>
    <row r="215" spans="7:9" x14ac:dyDescent="0.25">
      <c r="G215" s="197"/>
      <c r="H215" s="234"/>
      <c r="I215" s="196"/>
    </row>
    <row r="216" spans="7:9" x14ac:dyDescent="0.25">
      <c r="G216" s="197"/>
      <c r="H216" s="234"/>
      <c r="I216" s="196"/>
    </row>
    <row r="217" spans="7:9" x14ac:dyDescent="0.25">
      <c r="G217" s="197"/>
      <c r="H217" s="234"/>
      <c r="I217" s="196"/>
    </row>
    <row r="218" spans="7:9" x14ac:dyDescent="0.25">
      <c r="G218" s="197"/>
      <c r="H218" s="234"/>
      <c r="I218" s="196"/>
    </row>
    <row r="219" spans="7:9" x14ac:dyDescent="0.25">
      <c r="G219" s="197"/>
      <c r="H219" s="234"/>
      <c r="I219" s="196"/>
    </row>
    <row r="220" spans="7:9" x14ac:dyDescent="0.25">
      <c r="G220" s="197"/>
      <c r="H220" s="234"/>
      <c r="I220" s="196"/>
    </row>
    <row r="221" spans="7:9" x14ac:dyDescent="0.25">
      <c r="G221" s="197"/>
      <c r="H221" s="234"/>
      <c r="I221" s="196"/>
    </row>
    <row r="222" spans="7:9" x14ac:dyDescent="0.25">
      <c r="G222" s="197"/>
      <c r="H222" s="234"/>
      <c r="I222" s="196"/>
    </row>
    <row r="223" spans="7:9" x14ac:dyDescent="0.25">
      <c r="G223" s="197"/>
      <c r="H223" s="234"/>
      <c r="I223" s="196"/>
    </row>
    <row r="224" spans="7:9" x14ac:dyDescent="0.25">
      <c r="G224" s="197"/>
      <c r="H224" s="234"/>
      <c r="I224" s="196"/>
    </row>
    <row r="225" spans="7:9" x14ac:dyDescent="0.25">
      <c r="G225" s="197"/>
      <c r="H225" s="234"/>
      <c r="I225" s="196"/>
    </row>
    <row r="226" spans="7:9" x14ac:dyDescent="0.25">
      <c r="G226" s="197"/>
      <c r="H226" s="234"/>
      <c r="I226" s="196"/>
    </row>
    <row r="227" spans="7:9" x14ac:dyDescent="0.25">
      <c r="G227" s="197"/>
      <c r="H227" s="234"/>
      <c r="I227" s="196"/>
    </row>
    <row r="228" spans="7:9" x14ac:dyDescent="0.25">
      <c r="G228" s="197"/>
      <c r="H228" s="234"/>
      <c r="I228" s="196"/>
    </row>
    <row r="229" spans="7:9" x14ac:dyDescent="0.25">
      <c r="G229" s="197"/>
      <c r="H229" s="234"/>
      <c r="I229" s="196"/>
    </row>
    <row r="230" spans="7:9" x14ac:dyDescent="0.25">
      <c r="G230" s="197"/>
      <c r="H230" s="234"/>
      <c r="I230" s="196"/>
    </row>
    <row r="231" spans="7:9" x14ac:dyDescent="0.25">
      <c r="G231" s="197"/>
      <c r="H231" s="234"/>
      <c r="I231" s="196"/>
    </row>
    <row r="232" spans="7:9" x14ac:dyDescent="0.25">
      <c r="G232" s="197"/>
      <c r="H232" s="234"/>
      <c r="I232" s="196"/>
    </row>
    <row r="233" spans="7:9" x14ac:dyDescent="0.25">
      <c r="G233" s="197"/>
      <c r="H233" s="234"/>
      <c r="I233" s="196"/>
    </row>
    <row r="234" spans="7:9" x14ac:dyDescent="0.25">
      <c r="G234" s="197"/>
      <c r="H234" s="234"/>
      <c r="I234" s="196"/>
    </row>
    <row r="235" spans="7:9" x14ac:dyDescent="0.25">
      <c r="G235" s="197"/>
      <c r="H235" s="234"/>
      <c r="I235" s="196"/>
    </row>
    <row r="236" spans="7:9" x14ac:dyDescent="0.25">
      <c r="G236" s="197"/>
      <c r="H236" s="234"/>
      <c r="I236" s="196"/>
    </row>
    <row r="237" spans="7:9" x14ac:dyDescent="0.25">
      <c r="G237" s="197"/>
      <c r="H237" s="234"/>
      <c r="I237" s="196"/>
    </row>
    <row r="238" spans="7:9" x14ac:dyDescent="0.25">
      <c r="G238" s="197"/>
      <c r="H238" s="234"/>
      <c r="I238" s="196"/>
    </row>
    <row r="239" spans="7:9" x14ac:dyDescent="0.25">
      <c r="G239" s="197"/>
      <c r="H239" s="234"/>
      <c r="I239" s="196"/>
    </row>
    <row r="240" spans="7:9" x14ac:dyDescent="0.25">
      <c r="G240" s="197"/>
      <c r="H240" s="234"/>
      <c r="I240" s="196"/>
    </row>
    <row r="241" spans="7:9" x14ac:dyDescent="0.25">
      <c r="G241" s="197"/>
      <c r="H241" s="234"/>
      <c r="I241" s="196"/>
    </row>
    <row r="242" spans="7:9" x14ac:dyDescent="0.25">
      <c r="G242" s="197"/>
      <c r="H242" s="234"/>
      <c r="I242" s="196"/>
    </row>
    <row r="243" spans="7:9" x14ac:dyDescent="0.25">
      <c r="G243" s="197"/>
      <c r="H243" s="234"/>
      <c r="I243" s="196"/>
    </row>
    <row r="244" spans="7:9" x14ac:dyDescent="0.25">
      <c r="G244" s="197"/>
      <c r="H244" s="234"/>
      <c r="I244" s="196"/>
    </row>
    <row r="245" spans="7:9" x14ac:dyDescent="0.25">
      <c r="G245" s="197"/>
      <c r="H245" s="234"/>
      <c r="I245" s="196"/>
    </row>
  </sheetData>
  <mergeCells count="1">
    <mergeCell ref="A2:I2"/>
  </mergeCells>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B23" zoomScaleNormal="100" workbookViewId="0">
      <selection activeCell="F39" sqref="F39"/>
    </sheetView>
  </sheetViews>
  <sheetFormatPr defaultColWidth="8.7265625" defaultRowHeight="15.5" x14ac:dyDescent="0.25"/>
  <cols>
    <col min="1" max="1" width="16.1796875" style="83" hidden="1" customWidth="1"/>
    <col min="2" max="2" width="28.7265625" style="83" customWidth="1"/>
    <col min="3" max="3" width="32" style="122" customWidth="1"/>
    <col min="4" max="4" width="21.1796875" style="122" customWidth="1"/>
    <col min="5" max="5" width="26.81640625" style="122" customWidth="1"/>
    <col min="6" max="6" width="22.1796875" style="122" customWidth="1"/>
    <col min="7" max="7" width="18.1796875" style="123" customWidth="1"/>
    <col min="8" max="8" width="14.54296875" style="83" customWidth="1"/>
    <col min="9" max="9" width="12" style="83" customWidth="1"/>
    <col min="10" max="10" width="12.7265625" style="83" customWidth="1"/>
    <col min="11" max="11" width="19.54296875" style="83" customWidth="1"/>
    <col min="12" max="12" width="19.81640625" style="83" customWidth="1"/>
    <col min="13" max="13" width="16.453125" style="83" customWidth="1"/>
    <col min="14" max="14" width="18.1796875" style="83" customWidth="1"/>
    <col min="15" max="15" width="16.453125" style="83" bestFit="1" customWidth="1"/>
    <col min="16" max="16" width="18.1796875" style="83" bestFit="1" customWidth="1"/>
    <col min="17" max="17" width="27.1796875" style="83" bestFit="1" customWidth="1"/>
    <col min="18" max="29" width="6.7265625" style="83" bestFit="1" customWidth="1"/>
    <col min="30" max="34" width="7.7265625" style="83" bestFit="1" customWidth="1"/>
    <col min="35" max="39" width="9.26953125" style="83" bestFit="1" customWidth="1"/>
    <col min="40" max="40" width="10.26953125" style="83" bestFit="1" customWidth="1"/>
    <col min="41" max="41" width="15" style="83" bestFit="1" customWidth="1"/>
    <col min="42" max="42" width="13.1796875" style="83" bestFit="1" customWidth="1"/>
    <col min="43" max="44" width="5.7265625" style="83" bestFit="1" customWidth="1"/>
    <col min="45" max="55" width="6.7265625" style="83" bestFit="1" customWidth="1"/>
    <col min="56" max="65" width="7.7265625" style="83" bestFit="1" customWidth="1"/>
    <col min="66" max="71" width="9.26953125" style="83" bestFit="1" customWidth="1"/>
    <col min="72" max="72" width="10.26953125" style="83" bestFit="1" customWidth="1"/>
    <col min="73" max="73" width="16.453125" style="83" bestFit="1" customWidth="1"/>
    <col min="74" max="74" width="11.7265625" style="83" bestFit="1" customWidth="1"/>
    <col min="75" max="16384" width="8.7265625" style="83"/>
  </cols>
  <sheetData>
    <row r="1" spans="1:7" ht="31" hidden="1" x14ac:dyDescent="0.25">
      <c r="B1" s="78"/>
      <c r="C1" s="121" t="s">
        <v>655</v>
      </c>
    </row>
    <row r="2" spans="1:7" ht="31" hidden="1" x14ac:dyDescent="0.35">
      <c r="A2" s="110"/>
      <c r="B2" s="110"/>
      <c r="C2" s="121"/>
      <c r="D2" s="124" t="s">
        <v>652</v>
      </c>
      <c r="E2" s="124" t="s">
        <v>653</v>
      </c>
      <c r="F2" s="124" t="s">
        <v>654</v>
      </c>
    </row>
    <row r="3" spans="1:7" ht="27" customHeight="1" x14ac:dyDescent="0.25">
      <c r="A3" s="392" t="s">
        <v>693</v>
      </c>
      <c r="B3" s="393"/>
      <c r="C3" s="393"/>
      <c r="D3" s="393"/>
      <c r="E3" s="393"/>
      <c r="F3" s="393"/>
      <c r="G3" s="394"/>
    </row>
    <row r="4" spans="1:7" hidden="1" x14ac:dyDescent="0.25">
      <c r="A4" s="356"/>
      <c r="B4" s="356"/>
      <c r="C4" s="356"/>
      <c r="D4" s="357" t="s">
        <v>168</v>
      </c>
      <c r="E4" s="356"/>
      <c r="F4" s="356"/>
      <c r="G4" s="356"/>
    </row>
    <row r="5" spans="1:7" x14ac:dyDescent="0.25">
      <c r="A5" s="357" t="s">
        <v>694</v>
      </c>
      <c r="B5" s="357" t="s">
        <v>242</v>
      </c>
      <c r="C5" s="357" t="s">
        <v>217</v>
      </c>
      <c r="D5" s="356" t="s">
        <v>573</v>
      </c>
      <c r="E5" s="356" t="s">
        <v>639</v>
      </c>
      <c r="F5" s="356" t="s">
        <v>695</v>
      </c>
      <c r="G5" s="356" t="s">
        <v>696</v>
      </c>
    </row>
    <row r="6" spans="1:7" ht="31" x14ac:dyDescent="0.25">
      <c r="A6" s="356">
        <v>3</v>
      </c>
      <c r="B6" s="356" t="s">
        <v>247</v>
      </c>
      <c r="C6" s="356" t="s">
        <v>279</v>
      </c>
      <c r="D6" s="358"/>
      <c r="E6" s="358"/>
      <c r="F6" s="358">
        <v>3440.2249999999999</v>
      </c>
      <c r="G6" s="358">
        <v>3440.2249999999999</v>
      </c>
    </row>
    <row r="7" spans="1:7" x14ac:dyDescent="0.25">
      <c r="A7" s="356"/>
      <c r="B7" s="356"/>
      <c r="C7" s="356"/>
      <c r="D7" s="358"/>
      <c r="E7" s="358"/>
      <c r="F7" s="358"/>
      <c r="G7" s="358"/>
    </row>
    <row r="8" spans="1:7" x14ac:dyDescent="0.25">
      <c r="A8" s="356">
        <v>4</v>
      </c>
      <c r="B8" s="356" t="s">
        <v>248</v>
      </c>
      <c r="C8" s="356" t="s">
        <v>287</v>
      </c>
      <c r="D8" s="358"/>
      <c r="E8" s="358"/>
      <c r="F8" s="358">
        <v>4972.5</v>
      </c>
      <c r="G8" s="358">
        <v>4972.5</v>
      </c>
    </row>
    <row r="9" spans="1:7" x14ac:dyDescent="0.25">
      <c r="A9" s="356"/>
      <c r="B9" s="356"/>
      <c r="C9" s="356"/>
      <c r="D9" s="358"/>
      <c r="E9" s="358"/>
      <c r="F9" s="358"/>
      <c r="G9" s="358"/>
    </row>
    <row r="10" spans="1:7" x14ac:dyDescent="0.25">
      <c r="A10" s="356">
        <v>5</v>
      </c>
      <c r="B10" s="356" t="s">
        <v>249</v>
      </c>
      <c r="C10" s="356" t="s">
        <v>291</v>
      </c>
      <c r="D10" s="358"/>
      <c r="E10" s="358">
        <v>500</v>
      </c>
      <c r="F10" s="358">
        <v>1708.5</v>
      </c>
      <c r="G10" s="358">
        <v>2208.5</v>
      </c>
    </row>
    <row r="11" spans="1:7" x14ac:dyDescent="0.25">
      <c r="A11" s="356"/>
      <c r="B11" s="356"/>
      <c r="C11" s="356"/>
      <c r="D11" s="358"/>
      <c r="E11" s="358"/>
      <c r="F11" s="358"/>
      <c r="G11" s="358"/>
    </row>
    <row r="12" spans="1:7" x14ac:dyDescent="0.25">
      <c r="A12" s="356">
        <v>6</v>
      </c>
      <c r="B12" s="356" t="s">
        <v>250</v>
      </c>
      <c r="C12" s="356" t="s">
        <v>227</v>
      </c>
      <c r="D12" s="358"/>
      <c r="E12" s="358"/>
      <c r="F12" s="358">
        <v>3738.4565778159931</v>
      </c>
      <c r="G12" s="358">
        <v>3738.4565778159931</v>
      </c>
    </row>
    <row r="13" spans="1:7" x14ac:dyDescent="0.25">
      <c r="A13" s="356"/>
      <c r="B13" s="356"/>
      <c r="C13" s="356"/>
      <c r="D13" s="358"/>
      <c r="E13" s="358"/>
      <c r="F13" s="358"/>
      <c r="G13" s="358"/>
    </row>
    <row r="14" spans="1:7" x14ac:dyDescent="0.25">
      <c r="A14" s="356">
        <v>7</v>
      </c>
      <c r="B14" s="356" t="s">
        <v>251</v>
      </c>
      <c r="C14" s="356" t="s">
        <v>306</v>
      </c>
      <c r="D14" s="358"/>
      <c r="E14" s="358"/>
      <c r="F14" s="358">
        <v>3646.5</v>
      </c>
      <c r="G14" s="358">
        <v>3646.5</v>
      </c>
    </row>
    <row r="15" spans="1:7" x14ac:dyDescent="0.25">
      <c r="A15" s="356"/>
      <c r="B15" s="356"/>
      <c r="C15" s="356"/>
      <c r="D15" s="358"/>
      <c r="E15" s="358"/>
      <c r="F15" s="358"/>
      <c r="G15" s="358"/>
    </row>
    <row r="16" spans="1:7" x14ac:dyDescent="0.25">
      <c r="A16" s="356">
        <v>8</v>
      </c>
      <c r="B16" s="356" t="s">
        <v>252</v>
      </c>
      <c r="C16" s="356" t="s">
        <v>310</v>
      </c>
      <c r="D16" s="358"/>
      <c r="E16" s="358">
        <v>3500</v>
      </c>
      <c r="F16" s="358">
        <v>1335</v>
      </c>
      <c r="G16" s="358">
        <v>4835</v>
      </c>
    </row>
    <row r="17" spans="1:12" x14ac:dyDescent="0.25">
      <c r="A17" s="356"/>
      <c r="B17" s="356"/>
      <c r="C17" s="356"/>
      <c r="D17" s="358"/>
      <c r="E17" s="358"/>
      <c r="F17" s="358"/>
      <c r="G17" s="358"/>
    </row>
    <row r="18" spans="1:12" ht="31" x14ac:dyDescent="0.25">
      <c r="A18" s="356">
        <v>9</v>
      </c>
      <c r="B18" s="356" t="s">
        <v>318</v>
      </c>
      <c r="C18" s="356" t="s">
        <v>319</v>
      </c>
      <c r="D18" s="358"/>
      <c r="E18" s="358"/>
      <c r="F18" s="358">
        <v>2159</v>
      </c>
      <c r="G18" s="358">
        <v>2159</v>
      </c>
    </row>
    <row r="19" spans="1:12" x14ac:dyDescent="0.25">
      <c r="A19" s="356"/>
      <c r="B19" s="356"/>
      <c r="C19" s="356"/>
      <c r="D19" s="358"/>
      <c r="E19" s="358"/>
      <c r="F19" s="358"/>
      <c r="G19" s="358"/>
    </row>
    <row r="20" spans="1:12" ht="31" x14ac:dyDescent="0.25">
      <c r="A20" s="356">
        <v>10</v>
      </c>
      <c r="B20" s="356" t="s">
        <v>256</v>
      </c>
      <c r="C20" s="356" t="s">
        <v>172</v>
      </c>
      <c r="D20" s="358"/>
      <c r="E20" s="358"/>
      <c r="F20" s="358">
        <v>960.54342218400689</v>
      </c>
      <c r="G20" s="358">
        <v>960.54342218400689</v>
      </c>
    </row>
    <row r="21" spans="1:12" x14ac:dyDescent="0.25">
      <c r="A21" s="356"/>
      <c r="B21" s="356"/>
      <c r="C21" s="356"/>
      <c r="D21" s="358"/>
      <c r="E21" s="358"/>
      <c r="F21" s="358"/>
      <c r="G21" s="358"/>
    </row>
    <row r="22" spans="1:12" x14ac:dyDescent="0.25">
      <c r="A22" s="356">
        <v>11</v>
      </c>
      <c r="B22" s="356" t="s">
        <v>253</v>
      </c>
      <c r="C22" s="356" t="s">
        <v>341</v>
      </c>
      <c r="D22" s="358">
        <v>12000</v>
      </c>
      <c r="E22" s="358"/>
      <c r="F22" s="358">
        <v>5635</v>
      </c>
      <c r="G22" s="358">
        <v>17635</v>
      </c>
    </row>
    <row r="23" spans="1:12" x14ac:dyDescent="0.25">
      <c r="A23" s="356"/>
      <c r="B23" s="356"/>
      <c r="C23" s="356"/>
      <c r="D23" s="358"/>
      <c r="E23" s="358"/>
      <c r="F23" s="358"/>
      <c r="G23" s="358"/>
    </row>
    <row r="24" spans="1:12" x14ac:dyDescent="0.25">
      <c r="A24" s="356">
        <v>12</v>
      </c>
      <c r="B24" s="356" t="s">
        <v>254</v>
      </c>
      <c r="C24" s="356" t="s">
        <v>240</v>
      </c>
      <c r="D24" s="358">
        <v>20000</v>
      </c>
      <c r="E24" s="358"/>
      <c r="F24" s="358">
        <v>3187.5</v>
      </c>
      <c r="G24" s="358">
        <v>23187.5</v>
      </c>
    </row>
    <row r="25" spans="1:12" x14ac:dyDescent="0.25">
      <c r="A25" s="356"/>
      <c r="B25" s="356"/>
      <c r="C25" s="356"/>
      <c r="D25" s="358"/>
      <c r="E25" s="358"/>
      <c r="F25" s="358"/>
      <c r="G25" s="358"/>
    </row>
    <row r="26" spans="1:12" x14ac:dyDescent="0.25">
      <c r="A26" s="356">
        <v>13</v>
      </c>
      <c r="B26" s="356" t="s">
        <v>257</v>
      </c>
      <c r="C26" s="356" t="s">
        <v>173</v>
      </c>
      <c r="D26" s="358"/>
      <c r="E26" s="358"/>
      <c r="F26" s="358">
        <v>6250</v>
      </c>
      <c r="G26" s="358">
        <v>6250</v>
      </c>
    </row>
    <row r="27" spans="1:12" x14ac:dyDescent="0.25">
      <c r="A27" s="356"/>
      <c r="B27" s="356"/>
      <c r="C27" s="356"/>
      <c r="D27" s="358"/>
      <c r="E27" s="358"/>
      <c r="F27" s="358"/>
      <c r="G27" s="358"/>
    </row>
    <row r="28" spans="1:12" x14ac:dyDescent="0.25">
      <c r="A28" s="356" t="s">
        <v>31</v>
      </c>
      <c r="B28" s="356"/>
      <c r="C28" s="356"/>
      <c r="D28" s="358">
        <v>32000</v>
      </c>
      <c r="E28" s="358">
        <v>4000</v>
      </c>
      <c r="F28" s="358">
        <v>37033.225000000006</v>
      </c>
      <c r="G28" s="358">
        <v>73033.225000000006</v>
      </c>
    </row>
    <row r="29" spans="1:12" x14ac:dyDescent="0.25">
      <c r="A29"/>
      <c r="B29"/>
      <c r="C29"/>
      <c r="D29"/>
      <c r="E29"/>
      <c r="F29"/>
      <c r="G29"/>
    </row>
    <row r="30" spans="1:12" s="78" customFormat="1" x14ac:dyDescent="0.25">
      <c r="A30"/>
      <c r="B30"/>
      <c r="C30"/>
      <c r="D30"/>
      <c r="E30"/>
      <c r="F30"/>
      <c r="G30"/>
      <c r="H30" s="85"/>
      <c r="I30" s="85"/>
      <c r="J30" s="85"/>
      <c r="K30" s="85"/>
      <c r="L30" s="85"/>
    </row>
    <row r="31" spans="1:12" x14ac:dyDescent="0.25">
      <c r="A31" s="126"/>
      <c r="B31" s="99"/>
      <c r="C31" s="125"/>
      <c r="D31" s="127"/>
      <c r="E31" s="127"/>
      <c r="F31" s="127"/>
      <c r="H31" s="85"/>
      <c r="I31" s="85"/>
      <c r="J31" s="85"/>
      <c r="K31" s="85"/>
      <c r="L31" s="85"/>
    </row>
    <row r="32" spans="1:12" x14ac:dyDescent="0.25">
      <c r="B32" s="107" t="s">
        <v>697</v>
      </c>
      <c r="C32" s="128">
        <f>SUM(BillDetail_List[Total Base Costs])</f>
        <v>73033.225000000006</v>
      </c>
    </row>
    <row r="33" spans="2:3" x14ac:dyDescent="0.25">
      <c r="B33" s="129"/>
      <c r="C33" s="130"/>
    </row>
    <row r="34" spans="2:3" ht="17.149999999999999" customHeight="1" x14ac:dyDescent="0.25">
      <c r="B34" s="131" t="s">
        <v>704</v>
      </c>
      <c r="C34" s="99"/>
    </row>
    <row r="35" spans="2:3" x14ac:dyDescent="0.25">
      <c r="B35" s="99" t="s">
        <v>574</v>
      </c>
      <c r="C35" s="132">
        <f>SUM(BillDetail_List[SF on Base PC])</f>
        <v>29047.480000000003</v>
      </c>
    </row>
    <row r="36" spans="2:3" x14ac:dyDescent="0.25">
      <c r="B36" s="99" t="s">
        <v>575</v>
      </c>
      <c r="C36" s="133">
        <f>SUM(BillDetail_List[Counsel''s SF])</f>
        <v>16000</v>
      </c>
    </row>
    <row r="37" spans="2:3" ht="31" x14ac:dyDescent="0.25">
      <c r="B37" s="99" t="s">
        <v>633</v>
      </c>
      <c r="C37" s="133">
        <f>SUM(SolSACSF)</f>
        <v>1960</v>
      </c>
    </row>
    <row r="38" spans="2:3" ht="31" x14ac:dyDescent="0.25">
      <c r="B38" s="99" t="s">
        <v>634</v>
      </c>
      <c r="C38" s="133">
        <f>SUM(CounselSACSF)</f>
        <v>500</v>
      </c>
    </row>
    <row r="39" spans="2:3" x14ac:dyDescent="0.25">
      <c r="B39" s="99" t="s">
        <v>192</v>
      </c>
      <c r="C39" s="133">
        <f>SUM(BillDetail_List[ATE Premium])</f>
        <v>15000</v>
      </c>
    </row>
    <row r="40" spans="2:3" x14ac:dyDescent="0.25">
      <c r="B40" s="107" t="s">
        <v>705</v>
      </c>
      <c r="C40" s="128">
        <f>SUM(C35:C39)</f>
        <v>62507.48</v>
      </c>
    </row>
    <row r="41" spans="2:3" x14ac:dyDescent="0.25">
      <c r="B41" s="99"/>
      <c r="C41" s="133"/>
    </row>
    <row r="42" spans="2:3" x14ac:dyDescent="0.25">
      <c r="B42" s="131" t="s">
        <v>194</v>
      </c>
      <c r="C42" s="133"/>
    </row>
    <row r="43" spans="2:3" x14ac:dyDescent="0.25">
      <c r="B43" s="99" t="s">
        <v>706</v>
      </c>
      <c r="C43" s="134">
        <f>SUM(BillDetail_List[VAT on Base PC])+SUM(BillDetail_List[VAT on SF on Base PC])+SUM(VATONSACOSTS[VAT on Sol SF])</f>
        <v>13522.687875</v>
      </c>
    </row>
    <row r="44" spans="2:3" x14ac:dyDescent="0.25">
      <c r="B44" s="99" t="s">
        <v>707</v>
      </c>
      <c r="C44" s="134">
        <f>SUM(BillDetail_List[VAT on Base Counsel Fees])+SUM(BillDetail_List[VAT on Counsel''s SF])+SUM(VATONSACOSTS[VAT on Csl SF])</f>
        <v>9700</v>
      </c>
    </row>
    <row r="45" spans="2:3" x14ac:dyDescent="0.25">
      <c r="B45" s="99" t="s">
        <v>708</v>
      </c>
      <c r="C45" s="125">
        <f>SUM(BillDetail_List[VAT On Other Disbs])</f>
        <v>0</v>
      </c>
    </row>
    <row r="46" spans="2:3" x14ac:dyDescent="0.25">
      <c r="B46" s="107" t="s">
        <v>709</v>
      </c>
      <c r="C46" s="128">
        <f>SUM(C43:C44)</f>
        <v>23222.687875</v>
      </c>
    </row>
    <row r="47" spans="2:3" x14ac:dyDescent="0.25">
      <c r="B47" s="99"/>
      <c r="C47" s="133"/>
    </row>
    <row r="48" spans="2:3" ht="16" thickBot="1" x14ac:dyDescent="0.3">
      <c r="B48" s="135" t="s">
        <v>576</v>
      </c>
      <c r="C48" s="136">
        <f>C46+C40+C32</f>
        <v>158763.39287500002</v>
      </c>
    </row>
  </sheetData>
  <mergeCells count="1">
    <mergeCell ref="A3:G3"/>
  </mergeCells>
  <pageMargins left="0.70866141732283472" right="0.70866141732283472" top="0.74803149606299213" bottom="0.74803149606299213" header="0.31496062992125984" footer="0.31496062992125984"/>
  <pageSetup paperSize="9" scale="62" orientation="landscape" r:id="rId2"/>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3"/>
  <sheetViews>
    <sheetView zoomScale="80" zoomScaleNormal="80" workbookViewId="0">
      <selection activeCell="L4" sqref="L4"/>
    </sheetView>
  </sheetViews>
  <sheetFormatPr defaultColWidth="9.81640625" defaultRowHeight="15.5" x14ac:dyDescent="0.25"/>
  <cols>
    <col min="1" max="1" width="42.1796875" style="42" customWidth="1"/>
    <col min="2" max="2" width="15.1796875" style="42" customWidth="1"/>
    <col min="3" max="3" width="13.453125" style="116" customWidth="1"/>
    <col min="4" max="4" width="17.7265625" style="116" customWidth="1"/>
    <col min="5" max="5" width="15.453125" style="120" customWidth="1"/>
    <col min="6" max="6" width="14.81640625" style="116" customWidth="1"/>
    <col min="7" max="7" width="28" style="116" customWidth="1"/>
    <col min="8" max="8" width="14.54296875" style="120" customWidth="1"/>
    <col min="9" max="9" width="21.54296875" style="120" customWidth="1"/>
    <col min="10" max="10" width="13.1796875" style="42" hidden="1" customWidth="1"/>
    <col min="11" max="11" width="13.1796875" style="42" bestFit="1" customWidth="1"/>
    <col min="12" max="16384" width="9.81640625" style="42"/>
  </cols>
  <sheetData>
    <row r="1" spans="1:11" ht="40" customHeight="1" x14ac:dyDescent="0.25">
      <c r="A1" s="398" t="s">
        <v>680</v>
      </c>
      <c r="B1" s="390"/>
      <c r="C1" s="390"/>
      <c r="D1" s="390"/>
      <c r="E1" s="390"/>
      <c r="F1" s="390"/>
      <c r="G1" s="390"/>
      <c r="H1" s="390"/>
      <c r="I1" s="390"/>
    </row>
    <row r="2" spans="1:11" s="48" customFormat="1" x14ac:dyDescent="0.25">
      <c r="A2" s="50"/>
      <c r="B2" s="50"/>
      <c r="C2" s="397" t="s">
        <v>243</v>
      </c>
      <c r="D2" s="396"/>
      <c r="E2" s="396"/>
      <c r="F2" s="395" t="s">
        <v>244</v>
      </c>
      <c r="G2" s="396"/>
      <c r="H2" s="396"/>
      <c r="I2" s="51" t="s">
        <v>577</v>
      </c>
    </row>
    <row r="3" spans="1:11" s="48" customFormat="1" ht="31" x14ac:dyDescent="0.25">
      <c r="A3" s="50" t="s">
        <v>618</v>
      </c>
      <c r="B3" s="50" t="s">
        <v>622</v>
      </c>
      <c r="C3" s="51" t="s">
        <v>237</v>
      </c>
      <c r="D3" s="51" t="s">
        <v>238</v>
      </c>
      <c r="E3" s="50" t="s">
        <v>608</v>
      </c>
      <c r="F3" s="51" t="s">
        <v>595</v>
      </c>
      <c r="G3" s="51" t="s">
        <v>713</v>
      </c>
      <c r="H3" s="50" t="s">
        <v>607</v>
      </c>
      <c r="I3" s="50" t="s">
        <v>236</v>
      </c>
      <c r="J3" s="49" t="s">
        <v>611</v>
      </c>
    </row>
    <row r="4" spans="1:11" x14ac:dyDescent="0.25">
      <c r="A4" s="7" t="s">
        <v>78</v>
      </c>
      <c r="B4" s="115" t="s">
        <v>269</v>
      </c>
      <c r="C4" s="7"/>
      <c r="D4" s="7">
        <v>1500</v>
      </c>
      <c r="E4" s="376">
        <f>C4+D4</f>
        <v>1500</v>
      </c>
      <c r="F4" s="7"/>
      <c r="G4" s="7"/>
      <c r="H4" s="376">
        <f>F4+G4</f>
        <v>0</v>
      </c>
      <c r="I4" s="376">
        <f>E4+H4</f>
        <v>1500</v>
      </c>
    </row>
    <row r="5" spans="1:11" x14ac:dyDescent="0.25">
      <c r="A5" s="7" t="s">
        <v>169</v>
      </c>
      <c r="B5" s="8" t="s">
        <v>255</v>
      </c>
      <c r="C5" s="7"/>
      <c r="D5" s="7">
        <v>2500</v>
      </c>
      <c r="E5" s="376">
        <f t="shared" ref="E5:E20" si="0">C5+D5</f>
        <v>2500</v>
      </c>
      <c r="F5" s="7"/>
      <c r="G5" s="7"/>
      <c r="H5" s="376">
        <f t="shared" ref="H5:H20" si="1">F5+G5</f>
        <v>0</v>
      </c>
      <c r="I5" s="376">
        <f t="shared" ref="I5:I20" si="2">E5+H5</f>
        <v>2500</v>
      </c>
    </row>
    <row r="6" spans="1:11" x14ac:dyDescent="0.25">
      <c r="A6" s="7" t="s">
        <v>279</v>
      </c>
      <c r="B6" s="115" t="s">
        <v>247</v>
      </c>
      <c r="C6" s="7"/>
      <c r="D6" s="7">
        <v>3500</v>
      </c>
      <c r="E6" s="376">
        <f t="shared" si="0"/>
        <v>3500</v>
      </c>
      <c r="F6" s="7"/>
      <c r="G6" s="7"/>
      <c r="H6" s="376">
        <f t="shared" si="1"/>
        <v>0</v>
      </c>
      <c r="I6" s="376">
        <f t="shared" si="2"/>
        <v>3500</v>
      </c>
      <c r="K6" s="116"/>
    </row>
    <row r="7" spans="1:11" x14ac:dyDescent="0.25">
      <c r="A7" s="83" t="s">
        <v>170</v>
      </c>
      <c r="B7" s="115" t="s">
        <v>248</v>
      </c>
      <c r="C7" s="7"/>
      <c r="D7" s="7">
        <v>4000</v>
      </c>
      <c r="E7" s="376">
        <f t="shared" si="0"/>
        <v>4000</v>
      </c>
      <c r="F7" s="7"/>
      <c r="G7" s="7">
        <v>500</v>
      </c>
      <c r="H7" s="376">
        <f t="shared" si="1"/>
        <v>500</v>
      </c>
      <c r="I7" s="376">
        <f t="shared" si="2"/>
        <v>4500</v>
      </c>
      <c r="K7" s="116"/>
    </row>
    <row r="8" spans="1:11" x14ac:dyDescent="0.25">
      <c r="A8" s="7" t="s">
        <v>167</v>
      </c>
      <c r="B8" s="115" t="s">
        <v>249</v>
      </c>
      <c r="C8" s="7">
        <v>3500</v>
      </c>
      <c r="D8" s="7">
        <v>4500</v>
      </c>
      <c r="E8" s="376">
        <f t="shared" si="0"/>
        <v>8000</v>
      </c>
      <c r="F8" s="7">
        <v>250</v>
      </c>
      <c r="G8" s="7">
        <v>2500</v>
      </c>
      <c r="H8" s="376">
        <f t="shared" si="1"/>
        <v>2750</v>
      </c>
      <c r="I8" s="376">
        <f t="shared" si="2"/>
        <v>10750</v>
      </c>
      <c r="K8" s="116"/>
    </row>
    <row r="9" spans="1:11" x14ac:dyDescent="0.25">
      <c r="A9" s="83" t="s">
        <v>227</v>
      </c>
      <c r="B9" s="115" t="s">
        <v>250</v>
      </c>
      <c r="C9" s="7"/>
      <c r="D9" s="7">
        <v>3500</v>
      </c>
      <c r="E9" s="376">
        <f t="shared" si="0"/>
        <v>3500</v>
      </c>
      <c r="F9" s="7">
        <v>2500</v>
      </c>
      <c r="G9" s="7">
        <v>2500</v>
      </c>
      <c r="H9" s="376">
        <f t="shared" si="1"/>
        <v>5000</v>
      </c>
      <c r="I9" s="376">
        <f t="shared" si="2"/>
        <v>8500</v>
      </c>
      <c r="K9" s="117"/>
    </row>
    <row r="10" spans="1:11" x14ac:dyDescent="0.25">
      <c r="A10" s="83" t="s">
        <v>29</v>
      </c>
      <c r="B10" s="115" t="s">
        <v>251</v>
      </c>
      <c r="C10" s="7"/>
      <c r="D10" s="7">
        <v>5000</v>
      </c>
      <c r="E10" s="376">
        <f t="shared" si="0"/>
        <v>5000</v>
      </c>
      <c r="F10" s="7">
        <v>3500</v>
      </c>
      <c r="G10" s="7">
        <v>2500</v>
      </c>
      <c r="H10" s="376">
        <f t="shared" si="1"/>
        <v>6000</v>
      </c>
      <c r="I10" s="376">
        <f t="shared" si="2"/>
        <v>11000</v>
      </c>
      <c r="J10" s="116"/>
    </row>
    <row r="11" spans="1:11" x14ac:dyDescent="0.25">
      <c r="A11" s="83" t="s">
        <v>171</v>
      </c>
      <c r="B11" s="115" t="s">
        <v>252</v>
      </c>
      <c r="C11" s="7"/>
      <c r="D11" s="7"/>
      <c r="E11" s="376">
        <f t="shared" si="0"/>
        <v>0</v>
      </c>
      <c r="F11" s="7"/>
      <c r="G11" s="7">
        <v>1500</v>
      </c>
      <c r="H11" s="376">
        <f t="shared" si="1"/>
        <v>1500</v>
      </c>
      <c r="I11" s="376">
        <f t="shared" si="2"/>
        <v>1500</v>
      </c>
    </row>
    <row r="12" spans="1:11" x14ac:dyDescent="0.25">
      <c r="A12" s="7" t="s">
        <v>319</v>
      </c>
      <c r="B12" s="8" t="s">
        <v>318</v>
      </c>
      <c r="C12" s="7"/>
      <c r="D12" s="7">
        <v>2500</v>
      </c>
      <c r="E12" s="376">
        <f t="shared" si="0"/>
        <v>2500</v>
      </c>
      <c r="F12" s="7">
        <v>2000</v>
      </c>
      <c r="G12" s="7">
        <v>2000</v>
      </c>
      <c r="H12" s="376">
        <f t="shared" si="1"/>
        <v>4000</v>
      </c>
      <c r="I12" s="376">
        <f t="shared" si="2"/>
        <v>6500</v>
      </c>
    </row>
    <row r="13" spans="1:11" x14ac:dyDescent="0.25">
      <c r="A13" s="83" t="s">
        <v>239</v>
      </c>
      <c r="B13" s="8" t="s">
        <v>138</v>
      </c>
      <c r="C13" s="7"/>
      <c r="D13" s="7">
        <v>3000</v>
      </c>
      <c r="E13" s="376">
        <f t="shared" si="0"/>
        <v>3000</v>
      </c>
      <c r="F13" s="7"/>
      <c r="G13" s="7">
        <v>2500</v>
      </c>
      <c r="H13" s="376">
        <f t="shared" si="1"/>
        <v>2500</v>
      </c>
      <c r="I13" s="376">
        <f t="shared" si="2"/>
        <v>5500</v>
      </c>
      <c r="J13" s="42" t="s">
        <v>667</v>
      </c>
    </row>
    <row r="14" spans="1:11" x14ac:dyDescent="0.25">
      <c r="A14" s="83" t="s">
        <v>43</v>
      </c>
      <c r="B14" s="8" t="s">
        <v>139</v>
      </c>
      <c r="C14" s="7">
        <v>2500</v>
      </c>
      <c r="D14" s="7">
        <v>2500</v>
      </c>
      <c r="E14" s="376">
        <f t="shared" si="0"/>
        <v>5000</v>
      </c>
      <c r="F14" s="7">
        <v>2000</v>
      </c>
      <c r="G14" s="7">
        <v>2500</v>
      </c>
      <c r="H14" s="376">
        <f t="shared" si="1"/>
        <v>4500</v>
      </c>
      <c r="I14" s="376">
        <f t="shared" si="2"/>
        <v>9500</v>
      </c>
      <c r="J14" s="42" t="s">
        <v>667</v>
      </c>
    </row>
    <row r="15" spans="1:11" ht="31" x14ac:dyDescent="0.25">
      <c r="A15" s="7" t="s">
        <v>172</v>
      </c>
      <c r="B15" s="8" t="s">
        <v>256</v>
      </c>
      <c r="C15" s="7"/>
      <c r="D15" s="7"/>
      <c r="E15" s="376">
        <f t="shared" si="0"/>
        <v>0</v>
      </c>
      <c r="F15" s="7"/>
      <c r="G15" s="7"/>
      <c r="H15" s="376">
        <f t="shared" si="1"/>
        <v>0</v>
      </c>
      <c r="I15" s="376">
        <f t="shared" si="2"/>
        <v>0</v>
      </c>
    </row>
    <row r="16" spans="1:11" x14ac:dyDescent="0.25">
      <c r="A16" s="83" t="s">
        <v>30</v>
      </c>
      <c r="B16" s="8" t="s">
        <v>253</v>
      </c>
      <c r="C16" s="7"/>
      <c r="D16" s="7"/>
      <c r="E16" s="376">
        <f t="shared" si="0"/>
        <v>0</v>
      </c>
      <c r="F16" s="7">
        <v>5000</v>
      </c>
      <c r="G16" s="7">
        <v>10000</v>
      </c>
      <c r="H16" s="376">
        <f t="shared" si="1"/>
        <v>15000</v>
      </c>
      <c r="I16" s="376">
        <f t="shared" si="2"/>
        <v>15000</v>
      </c>
    </row>
    <row r="17" spans="1:10" x14ac:dyDescent="0.25">
      <c r="A17" s="83" t="s">
        <v>176</v>
      </c>
      <c r="B17" s="8" t="s">
        <v>254</v>
      </c>
      <c r="C17" s="7"/>
      <c r="D17" s="7"/>
      <c r="E17" s="376">
        <f t="shared" si="0"/>
        <v>0</v>
      </c>
      <c r="F17" s="7">
        <v>30000</v>
      </c>
      <c r="G17" s="7">
        <v>5000</v>
      </c>
      <c r="H17" s="376">
        <f t="shared" si="1"/>
        <v>35000</v>
      </c>
      <c r="I17" s="376">
        <f t="shared" si="2"/>
        <v>35000</v>
      </c>
      <c r="J17" s="42" t="s">
        <v>667</v>
      </c>
    </row>
    <row r="18" spans="1:10" x14ac:dyDescent="0.25">
      <c r="A18" s="7" t="s">
        <v>173</v>
      </c>
      <c r="B18" s="8" t="s">
        <v>257</v>
      </c>
      <c r="C18" s="7"/>
      <c r="D18" s="7"/>
      <c r="E18" s="376">
        <f t="shared" si="0"/>
        <v>0</v>
      </c>
      <c r="F18" s="7"/>
      <c r="G18" s="7"/>
      <c r="H18" s="376">
        <f t="shared" si="1"/>
        <v>0</v>
      </c>
      <c r="I18" s="376">
        <f t="shared" si="2"/>
        <v>0</v>
      </c>
    </row>
    <row r="19" spans="1:10" x14ac:dyDescent="0.25">
      <c r="A19" s="7" t="s">
        <v>241</v>
      </c>
      <c r="B19" s="8" t="s">
        <v>578</v>
      </c>
      <c r="C19" s="7"/>
      <c r="D19" s="7"/>
      <c r="E19" s="376">
        <f t="shared" si="0"/>
        <v>0</v>
      </c>
      <c r="F19" s="7"/>
      <c r="G19" s="7"/>
      <c r="H19" s="376">
        <f t="shared" si="1"/>
        <v>0</v>
      </c>
      <c r="I19" s="376">
        <f t="shared" si="2"/>
        <v>0</v>
      </c>
    </row>
    <row r="20" spans="1:10" x14ac:dyDescent="0.25">
      <c r="A20" s="7" t="s">
        <v>583</v>
      </c>
      <c r="B20" s="8" t="s">
        <v>579</v>
      </c>
      <c r="C20" s="7"/>
      <c r="D20" s="7"/>
      <c r="E20" s="376">
        <f t="shared" si="0"/>
        <v>0</v>
      </c>
      <c r="F20" s="7"/>
      <c r="G20" s="7">
        <v>5000</v>
      </c>
      <c r="H20" s="376">
        <f t="shared" si="1"/>
        <v>5000</v>
      </c>
      <c r="I20" s="376">
        <f t="shared" si="2"/>
        <v>5000</v>
      </c>
    </row>
    <row r="21" spans="1:10" x14ac:dyDescent="0.25">
      <c r="A21" s="7" t="s">
        <v>597</v>
      </c>
      <c r="B21" s="8" t="s">
        <v>579</v>
      </c>
      <c r="C21" s="7"/>
      <c r="D21" s="7"/>
      <c r="E21" s="376">
        <f>C21+D21</f>
        <v>0</v>
      </c>
      <c r="F21" s="7"/>
      <c r="G21" s="7"/>
      <c r="H21" s="376">
        <f>F21+G21</f>
        <v>0</v>
      </c>
      <c r="I21" s="376">
        <f>E21+H21</f>
        <v>0</v>
      </c>
    </row>
    <row r="22" spans="1:10" x14ac:dyDescent="0.25">
      <c r="A22" s="7" t="s">
        <v>624</v>
      </c>
      <c r="B22" s="52" t="s">
        <v>193</v>
      </c>
      <c r="C22" s="376">
        <f t="shared" ref="C22:D22" si="3">SUM(C4:C21)</f>
        <v>6000</v>
      </c>
      <c r="D22" s="376">
        <f t="shared" si="3"/>
        <v>32500</v>
      </c>
      <c r="E22" s="376">
        <f>SUM(E4:E21)</f>
        <v>38500</v>
      </c>
      <c r="F22" s="376">
        <f t="shared" ref="F22:G22" si="4">SUM(F4:F21)</f>
        <v>45250</v>
      </c>
      <c r="G22" s="376">
        <f t="shared" si="4"/>
        <v>36500</v>
      </c>
      <c r="H22" s="376">
        <f>SUM(H4:H21)</f>
        <v>81750</v>
      </c>
      <c r="I22" s="376">
        <f>SUM(I4:I21)</f>
        <v>120250</v>
      </c>
    </row>
    <row r="23" spans="1:10" s="118" customFormat="1" x14ac:dyDescent="0.25">
      <c r="A23" s="119"/>
      <c r="B23" s="119"/>
      <c r="C23" s="119"/>
      <c r="D23" s="117"/>
      <c r="E23" s="119"/>
      <c r="F23" s="119"/>
      <c r="G23" s="119"/>
      <c r="H23" s="119"/>
      <c r="I23" s="119"/>
    </row>
    <row r="24" spans="1:10" s="118" customFormat="1" x14ac:dyDescent="0.25">
      <c r="C24" s="117"/>
      <c r="D24" s="117"/>
      <c r="E24" s="117"/>
      <c r="F24" s="117"/>
      <c r="G24" s="117"/>
      <c r="H24" s="117"/>
      <c r="I24" s="117"/>
    </row>
    <row r="25" spans="1:10" s="118" customFormat="1" x14ac:dyDescent="0.25">
      <c r="C25" s="117"/>
      <c r="D25" s="117"/>
      <c r="E25" s="117"/>
      <c r="F25" s="117"/>
      <c r="G25" s="117"/>
      <c r="H25" s="117"/>
      <c r="I25" s="117"/>
    </row>
    <row r="26" spans="1:10" s="118" customFormat="1" x14ac:dyDescent="0.25">
      <c r="C26" s="117"/>
      <c r="D26" s="117"/>
      <c r="E26" s="117"/>
      <c r="F26" s="117"/>
      <c r="G26" s="117"/>
      <c r="H26" s="117"/>
      <c r="I26" s="117"/>
    </row>
    <row r="27" spans="1:10" s="118" customFormat="1" x14ac:dyDescent="0.25">
      <c r="C27" s="117"/>
      <c r="D27" s="117"/>
      <c r="E27" s="117"/>
      <c r="F27" s="117"/>
      <c r="G27" s="117"/>
      <c r="H27" s="117"/>
      <c r="I27" s="117"/>
    </row>
    <row r="28" spans="1:10" s="118" customFormat="1" x14ac:dyDescent="0.25">
      <c r="C28" s="117"/>
      <c r="D28" s="117"/>
      <c r="E28" s="117"/>
      <c r="F28" s="117"/>
      <c r="G28" s="117"/>
      <c r="H28" s="117"/>
      <c r="I28" s="117"/>
    </row>
    <row r="29" spans="1:10" s="118" customFormat="1" x14ac:dyDescent="0.25">
      <c r="C29" s="117"/>
      <c r="D29" s="117"/>
      <c r="E29" s="117"/>
      <c r="F29" s="117"/>
      <c r="G29" s="117"/>
      <c r="H29" s="117"/>
      <c r="I29" s="117"/>
    </row>
    <row r="30" spans="1:10" s="118" customFormat="1" x14ac:dyDescent="0.25">
      <c r="C30" s="117"/>
      <c r="D30" s="117"/>
      <c r="E30" s="117"/>
      <c r="F30" s="117"/>
      <c r="G30" s="117"/>
      <c r="H30" s="117"/>
      <c r="I30" s="117"/>
    </row>
    <row r="31" spans="1:10" s="118" customFormat="1" x14ac:dyDescent="0.25">
      <c r="C31" s="117"/>
      <c r="D31" s="117"/>
      <c r="E31" s="117"/>
      <c r="F31" s="117"/>
      <c r="G31" s="117"/>
      <c r="H31" s="117"/>
      <c r="I31" s="117"/>
    </row>
    <row r="32" spans="1:10" s="118" customFormat="1" x14ac:dyDescent="0.25">
      <c r="C32" s="117"/>
      <c r="D32" s="117"/>
      <c r="E32" s="117"/>
      <c r="F32" s="117"/>
      <c r="G32" s="117"/>
      <c r="H32" s="117"/>
      <c r="I32" s="117"/>
    </row>
    <row r="33" spans="3:9" s="118" customFormat="1" x14ac:dyDescent="0.25">
      <c r="C33" s="117"/>
      <c r="D33" s="117"/>
      <c r="E33" s="117"/>
      <c r="F33" s="117"/>
      <c r="G33" s="117"/>
      <c r="H33" s="117"/>
      <c r="I33" s="117"/>
    </row>
    <row r="34" spans="3:9" s="118" customFormat="1" x14ac:dyDescent="0.25">
      <c r="C34" s="117"/>
      <c r="D34" s="117"/>
      <c r="E34" s="117"/>
      <c r="F34" s="117"/>
      <c r="G34" s="117"/>
      <c r="H34" s="117"/>
      <c r="I34" s="117"/>
    </row>
    <row r="35" spans="3:9" s="118" customFormat="1" x14ac:dyDescent="0.25">
      <c r="C35" s="117"/>
      <c r="D35" s="117"/>
      <c r="E35" s="117"/>
      <c r="F35" s="117"/>
      <c r="G35" s="117"/>
      <c r="H35" s="117"/>
      <c r="I35" s="117"/>
    </row>
    <row r="36" spans="3:9" s="118" customFormat="1" x14ac:dyDescent="0.25">
      <c r="C36" s="117"/>
      <c r="D36" s="117"/>
      <c r="E36" s="117"/>
      <c r="F36" s="117"/>
      <c r="G36" s="117"/>
      <c r="H36" s="117"/>
      <c r="I36" s="117"/>
    </row>
    <row r="37" spans="3:9" s="118" customFormat="1" x14ac:dyDescent="0.25">
      <c r="C37" s="117"/>
      <c r="D37" s="117"/>
      <c r="E37" s="117"/>
      <c r="F37" s="117"/>
      <c r="G37" s="117"/>
      <c r="H37" s="117"/>
      <c r="I37" s="117"/>
    </row>
    <row r="38" spans="3:9" s="118" customFormat="1" x14ac:dyDescent="0.25">
      <c r="C38" s="117"/>
      <c r="D38" s="117"/>
      <c r="E38" s="117"/>
      <c r="F38" s="117"/>
      <c r="G38" s="117"/>
      <c r="H38" s="117"/>
      <c r="I38" s="117"/>
    </row>
    <row r="39" spans="3:9" s="118" customFormat="1" x14ac:dyDescent="0.25">
      <c r="C39" s="117"/>
      <c r="D39" s="117"/>
      <c r="E39" s="117"/>
      <c r="F39" s="117"/>
      <c r="G39" s="117"/>
      <c r="H39" s="117"/>
      <c r="I39" s="117"/>
    </row>
    <row r="40" spans="3:9" s="118" customFormat="1" x14ac:dyDescent="0.25">
      <c r="C40" s="117"/>
      <c r="D40" s="117"/>
      <c r="E40" s="117"/>
      <c r="F40" s="117"/>
      <c r="G40" s="117"/>
      <c r="H40" s="117"/>
      <c r="I40" s="117"/>
    </row>
    <row r="41" spans="3:9" s="118" customFormat="1" x14ac:dyDescent="0.25">
      <c r="C41" s="117"/>
      <c r="D41" s="117"/>
      <c r="E41" s="117"/>
      <c r="F41" s="117"/>
      <c r="G41" s="117"/>
      <c r="H41" s="117"/>
      <c r="I41" s="117"/>
    </row>
    <row r="42" spans="3:9" s="118" customFormat="1" x14ac:dyDescent="0.25">
      <c r="C42" s="117"/>
      <c r="D42" s="117"/>
      <c r="E42" s="117"/>
      <c r="F42" s="117"/>
      <c r="G42" s="117"/>
      <c r="H42" s="117"/>
      <c r="I42" s="117"/>
    </row>
    <row r="43" spans="3:9" s="118" customFormat="1" x14ac:dyDescent="0.25">
      <c r="C43" s="117"/>
      <c r="D43" s="117"/>
      <c r="E43" s="117"/>
      <c r="F43" s="117"/>
      <c r="G43" s="117"/>
      <c r="H43" s="117"/>
      <c r="I43" s="117"/>
    </row>
    <row r="44" spans="3:9" s="118" customFormat="1" x14ac:dyDescent="0.25">
      <c r="C44" s="117"/>
      <c r="D44" s="117"/>
      <c r="E44" s="117"/>
      <c r="F44" s="117"/>
      <c r="G44" s="117"/>
      <c r="H44" s="117"/>
      <c r="I44" s="117"/>
    </row>
    <row r="45" spans="3:9" s="118" customFormat="1" x14ac:dyDescent="0.25">
      <c r="C45" s="117"/>
      <c r="D45" s="117"/>
      <c r="E45" s="117"/>
      <c r="F45" s="117"/>
      <c r="G45" s="117"/>
      <c r="H45" s="117"/>
      <c r="I45" s="117"/>
    </row>
    <row r="46" spans="3:9" s="118" customFormat="1" x14ac:dyDescent="0.25">
      <c r="C46" s="117"/>
      <c r="D46" s="117"/>
      <c r="E46" s="117"/>
      <c r="F46" s="117"/>
      <c r="G46" s="117"/>
      <c r="H46" s="117"/>
      <c r="I46" s="117"/>
    </row>
    <row r="47" spans="3:9" s="118" customFormat="1" x14ac:dyDescent="0.25">
      <c r="C47" s="117"/>
      <c r="D47" s="117"/>
      <c r="E47" s="117"/>
      <c r="F47" s="117"/>
      <c r="G47" s="117"/>
      <c r="H47" s="117"/>
      <c r="I47" s="117"/>
    </row>
    <row r="48" spans="3:9" s="118" customFormat="1" x14ac:dyDescent="0.25">
      <c r="C48" s="117"/>
      <c r="D48" s="117"/>
      <c r="E48" s="117"/>
      <c r="F48" s="117"/>
      <c r="G48" s="117"/>
      <c r="H48" s="117"/>
      <c r="I48" s="117"/>
    </row>
    <row r="49" spans="3:9" s="118" customFormat="1" x14ac:dyDescent="0.25">
      <c r="C49" s="117"/>
      <c r="D49" s="117"/>
      <c r="E49" s="117"/>
      <c r="F49" s="117"/>
      <c r="G49" s="117"/>
      <c r="H49" s="117"/>
      <c r="I49" s="117"/>
    </row>
    <row r="50" spans="3:9" s="118" customFormat="1" x14ac:dyDescent="0.25">
      <c r="C50" s="117"/>
      <c r="D50" s="117"/>
      <c r="E50" s="117"/>
      <c r="F50" s="117"/>
      <c r="G50" s="117"/>
      <c r="H50" s="117"/>
      <c r="I50" s="117"/>
    </row>
    <row r="51" spans="3:9" s="118" customFormat="1" x14ac:dyDescent="0.25">
      <c r="C51" s="117"/>
      <c r="D51" s="117"/>
      <c r="E51" s="117"/>
      <c r="F51" s="117"/>
      <c r="G51" s="117"/>
      <c r="H51" s="117"/>
      <c r="I51" s="117"/>
    </row>
    <row r="52" spans="3:9" s="118" customFormat="1" x14ac:dyDescent="0.25">
      <c r="C52" s="117"/>
      <c r="D52" s="117"/>
      <c r="E52" s="117"/>
      <c r="F52" s="117"/>
      <c r="G52" s="117"/>
      <c r="H52" s="117"/>
      <c r="I52" s="117"/>
    </row>
    <row r="53" spans="3:9" s="118" customFormat="1" x14ac:dyDescent="0.25">
      <c r="C53" s="117"/>
      <c r="D53" s="117"/>
      <c r="E53" s="117"/>
      <c r="F53" s="117"/>
      <c r="G53" s="117"/>
      <c r="H53" s="117"/>
      <c r="I53" s="117"/>
    </row>
    <row r="54" spans="3:9" s="118" customFormat="1" x14ac:dyDescent="0.25">
      <c r="C54" s="117"/>
      <c r="D54" s="117"/>
      <c r="E54" s="117"/>
      <c r="F54" s="117"/>
      <c r="G54" s="117"/>
      <c r="H54" s="117"/>
      <c r="I54" s="117"/>
    </row>
    <row r="55" spans="3:9" s="118" customFormat="1" x14ac:dyDescent="0.25">
      <c r="C55" s="117"/>
      <c r="D55" s="117"/>
      <c r="E55" s="117"/>
      <c r="F55" s="117"/>
      <c r="G55" s="117"/>
      <c r="H55" s="117"/>
      <c r="I55" s="117"/>
    </row>
    <row r="56" spans="3:9" s="118" customFormat="1" x14ac:dyDescent="0.25">
      <c r="C56" s="117"/>
      <c r="D56" s="117"/>
      <c r="E56" s="117"/>
      <c r="F56" s="117"/>
      <c r="G56" s="117"/>
      <c r="H56" s="117"/>
      <c r="I56" s="117"/>
    </row>
    <row r="57" spans="3:9" s="118" customFormat="1" x14ac:dyDescent="0.25">
      <c r="C57" s="117"/>
      <c r="D57" s="117"/>
      <c r="E57" s="117"/>
      <c r="F57" s="117"/>
      <c r="G57" s="117"/>
      <c r="H57" s="117"/>
      <c r="I57" s="117"/>
    </row>
    <row r="58" spans="3:9" s="118" customFormat="1" x14ac:dyDescent="0.25">
      <c r="C58" s="117"/>
      <c r="D58" s="117"/>
      <c r="E58" s="117"/>
      <c r="F58" s="117"/>
      <c r="G58" s="117"/>
      <c r="H58" s="117"/>
      <c r="I58" s="117"/>
    </row>
    <row r="59" spans="3:9" s="118" customFormat="1" x14ac:dyDescent="0.25">
      <c r="C59" s="117"/>
      <c r="D59" s="117"/>
      <c r="E59" s="117"/>
      <c r="F59" s="117"/>
      <c r="G59" s="117"/>
      <c r="H59" s="117"/>
      <c r="I59" s="117"/>
    </row>
    <row r="60" spans="3:9" s="118" customFormat="1" x14ac:dyDescent="0.25">
      <c r="C60" s="117"/>
      <c r="D60" s="117"/>
      <c r="E60" s="117"/>
      <c r="F60" s="117"/>
      <c r="G60" s="117"/>
      <c r="H60" s="117"/>
      <c r="I60" s="117"/>
    </row>
    <row r="61" spans="3:9" s="118" customFormat="1" x14ac:dyDescent="0.25">
      <c r="C61" s="117"/>
      <c r="D61" s="117"/>
      <c r="E61" s="117"/>
      <c r="F61" s="117"/>
      <c r="G61" s="117"/>
      <c r="H61" s="117"/>
      <c r="I61" s="117"/>
    </row>
    <row r="62" spans="3:9" s="118" customFormat="1" x14ac:dyDescent="0.25">
      <c r="C62" s="117"/>
      <c r="D62" s="117"/>
      <c r="E62" s="117"/>
      <c r="F62" s="117"/>
      <c r="G62" s="117"/>
      <c r="H62" s="117"/>
      <c r="I62" s="117"/>
    </row>
    <row r="63" spans="3:9" s="118" customFormat="1" x14ac:dyDescent="0.25">
      <c r="C63" s="117"/>
      <c r="D63" s="117"/>
      <c r="E63" s="117"/>
      <c r="F63" s="117"/>
      <c r="G63" s="117"/>
      <c r="H63" s="117"/>
      <c r="I63" s="117"/>
    </row>
    <row r="64" spans="3:9" s="118" customFormat="1" x14ac:dyDescent="0.25">
      <c r="C64" s="117"/>
      <c r="D64" s="117"/>
      <c r="E64" s="117"/>
      <c r="F64" s="117"/>
      <c r="G64" s="117"/>
      <c r="H64" s="117"/>
      <c r="I64" s="117"/>
    </row>
    <row r="65" spans="3:9" s="118" customFormat="1" x14ac:dyDescent="0.25">
      <c r="C65" s="117"/>
      <c r="D65" s="117"/>
      <c r="E65" s="117"/>
      <c r="F65" s="117"/>
      <c r="G65" s="117"/>
      <c r="H65" s="117"/>
      <c r="I65" s="117"/>
    </row>
    <row r="66" spans="3:9" s="118" customFormat="1" x14ac:dyDescent="0.25">
      <c r="C66" s="117"/>
      <c r="D66" s="117"/>
      <c r="E66" s="117"/>
      <c r="F66" s="117"/>
      <c r="G66" s="117"/>
      <c r="H66" s="117"/>
      <c r="I66" s="117"/>
    </row>
    <row r="67" spans="3:9" s="118" customFormat="1" x14ac:dyDescent="0.25">
      <c r="C67" s="117"/>
      <c r="D67" s="117"/>
      <c r="E67" s="117"/>
      <c r="F67" s="117"/>
      <c r="G67" s="117"/>
      <c r="H67" s="117"/>
      <c r="I67" s="117"/>
    </row>
    <row r="68" spans="3:9" s="118" customFormat="1" x14ac:dyDescent="0.25">
      <c r="C68" s="117"/>
      <c r="D68" s="117"/>
      <c r="E68" s="117"/>
      <c r="F68" s="117"/>
      <c r="G68" s="117"/>
      <c r="H68" s="117"/>
      <c r="I68" s="117"/>
    </row>
    <row r="69" spans="3:9" s="118" customFormat="1" x14ac:dyDescent="0.25">
      <c r="C69" s="117"/>
      <c r="D69" s="117"/>
      <c r="E69" s="117"/>
      <c r="F69" s="117"/>
      <c r="G69" s="117"/>
      <c r="H69" s="117"/>
      <c r="I69" s="117"/>
    </row>
    <row r="70" spans="3:9" s="118" customFormat="1" x14ac:dyDescent="0.25">
      <c r="C70" s="117"/>
      <c r="D70" s="117"/>
      <c r="E70" s="117"/>
      <c r="F70" s="117"/>
      <c r="G70" s="117"/>
      <c r="H70" s="117"/>
      <c r="I70" s="117"/>
    </row>
    <row r="71" spans="3:9" s="118" customFormat="1" x14ac:dyDescent="0.25">
      <c r="C71" s="117"/>
      <c r="D71" s="117"/>
      <c r="E71" s="117"/>
      <c r="F71" s="117"/>
      <c r="G71" s="117"/>
      <c r="H71" s="117"/>
      <c r="I71" s="117"/>
    </row>
    <row r="72" spans="3:9" s="118" customFormat="1" x14ac:dyDescent="0.25">
      <c r="C72" s="117"/>
      <c r="D72" s="117"/>
      <c r="E72" s="117"/>
      <c r="F72" s="117"/>
      <c r="G72" s="117"/>
      <c r="H72" s="117"/>
      <c r="I72" s="117"/>
    </row>
    <row r="73" spans="3:9" s="118" customFormat="1" x14ac:dyDescent="0.25">
      <c r="C73" s="117"/>
      <c r="D73" s="117"/>
      <c r="E73" s="117"/>
      <c r="F73" s="117"/>
      <c r="G73" s="117"/>
      <c r="H73" s="117"/>
      <c r="I73" s="117"/>
    </row>
    <row r="74" spans="3:9" s="118" customFormat="1" x14ac:dyDescent="0.25">
      <c r="C74" s="117"/>
      <c r="D74" s="117"/>
      <c r="E74" s="117"/>
      <c r="F74" s="117"/>
      <c r="G74" s="117"/>
      <c r="H74" s="117"/>
      <c r="I74" s="117"/>
    </row>
    <row r="75" spans="3:9" s="118" customFormat="1" x14ac:dyDescent="0.25">
      <c r="C75" s="117"/>
      <c r="D75" s="117"/>
      <c r="E75" s="117"/>
      <c r="F75" s="117"/>
      <c r="G75" s="117"/>
      <c r="H75" s="117"/>
      <c r="I75" s="117"/>
    </row>
    <row r="76" spans="3:9" s="118" customFormat="1" x14ac:dyDescent="0.25">
      <c r="C76" s="117"/>
      <c r="D76" s="117"/>
      <c r="E76" s="117"/>
      <c r="F76" s="117"/>
      <c r="G76" s="117"/>
      <c r="H76" s="117"/>
      <c r="I76" s="117"/>
    </row>
    <row r="77" spans="3:9" s="118" customFormat="1" x14ac:dyDescent="0.25">
      <c r="C77" s="117"/>
      <c r="D77" s="117"/>
      <c r="E77" s="117"/>
      <c r="F77" s="117"/>
      <c r="G77" s="117"/>
      <c r="H77" s="117"/>
      <c r="I77" s="117"/>
    </row>
    <row r="78" spans="3:9" s="118" customFormat="1" x14ac:dyDescent="0.25">
      <c r="C78" s="117"/>
      <c r="D78" s="117"/>
      <c r="E78" s="117"/>
      <c r="F78" s="117"/>
      <c r="G78" s="117"/>
      <c r="H78" s="117"/>
      <c r="I78" s="117"/>
    </row>
    <row r="79" spans="3:9" s="118" customFormat="1" x14ac:dyDescent="0.25">
      <c r="C79" s="117"/>
      <c r="D79" s="117"/>
      <c r="E79" s="117"/>
      <c r="F79" s="117"/>
      <c r="G79" s="117"/>
      <c r="H79" s="117"/>
      <c r="I79" s="117"/>
    </row>
    <row r="80" spans="3:9" s="118" customFormat="1" x14ac:dyDescent="0.25">
      <c r="C80" s="117"/>
      <c r="D80" s="117"/>
      <c r="E80" s="117"/>
      <c r="F80" s="117"/>
      <c r="G80" s="117"/>
      <c r="H80" s="117"/>
      <c r="I80" s="117"/>
    </row>
    <row r="81" spans="3:9" s="118" customFormat="1" x14ac:dyDescent="0.25">
      <c r="C81" s="117"/>
      <c r="D81" s="117"/>
      <c r="E81" s="117"/>
      <c r="F81" s="117"/>
      <c r="G81" s="117"/>
      <c r="H81" s="117"/>
      <c r="I81" s="117"/>
    </row>
    <row r="82" spans="3:9" s="118" customFormat="1" x14ac:dyDescent="0.25">
      <c r="C82" s="117"/>
      <c r="D82" s="117"/>
      <c r="E82" s="117"/>
      <c r="F82" s="117"/>
      <c r="G82" s="117"/>
      <c r="H82" s="117"/>
      <c r="I82" s="117"/>
    </row>
    <row r="83" spans="3:9" s="118" customFormat="1" x14ac:dyDescent="0.25">
      <c r="C83" s="117"/>
      <c r="D83" s="117"/>
      <c r="E83" s="117"/>
      <c r="F83" s="117"/>
      <c r="G83" s="117"/>
      <c r="H83" s="117"/>
      <c r="I83" s="117"/>
    </row>
    <row r="84" spans="3:9" s="118" customFormat="1" x14ac:dyDescent="0.25">
      <c r="C84" s="117"/>
      <c r="D84" s="117"/>
      <c r="E84" s="117"/>
      <c r="F84" s="117"/>
      <c r="G84" s="117"/>
      <c r="H84" s="117"/>
      <c r="I84" s="117"/>
    </row>
    <row r="85" spans="3:9" s="118" customFormat="1" x14ac:dyDescent="0.25">
      <c r="C85" s="117"/>
      <c r="D85" s="117"/>
      <c r="E85" s="117"/>
      <c r="F85" s="117"/>
      <c r="G85" s="117"/>
      <c r="H85" s="117"/>
      <c r="I85" s="117"/>
    </row>
    <row r="86" spans="3:9" s="118" customFormat="1" x14ac:dyDescent="0.25">
      <c r="C86" s="117"/>
      <c r="D86" s="117"/>
      <c r="E86" s="117"/>
      <c r="F86" s="117"/>
      <c r="G86" s="117"/>
      <c r="H86" s="117"/>
      <c r="I86" s="117"/>
    </row>
    <row r="87" spans="3:9" s="118" customFormat="1" x14ac:dyDescent="0.25">
      <c r="C87" s="117"/>
      <c r="D87" s="117"/>
      <c r="E87" s="117"/>
      <c r="F87" s="117"/>
      <c r="G87" s="117"/>
      <c r="H87" s="117"/>
      <c r="I87" s="117"/>
    </row>
    <row r="88" spans="3:9" s="118" customFormat="1" x14ac:dyDescent="0.25">
      <c r="C88" s="117"/>
      <c r="D88" s="117"/>
      <c r="E88" s="117"/>
      <c r="F88" s="117"/>
      <c r="G88" s="117"/>
      <c r="H88" s="117"/>
      <c r="I88" s="117"/>
    </row>
    <row r="89" spans="3:9" s="118" customFormat="1" x14ac:dyDescent="0.25">
      <c r="C89" s="117"/>
      <c r="D89" s="117"/>
      <c r="E89" s="117"/>
      <c r="F89" s="117"/>
      <c r="G89" s="117"/>
      <c r="H89" s="117"/>
      <c r="I89" s="117"/>
    </row>
    <row r="90" spans="3:9" s="118" customFormat="1" x14ac:dyDescent="0.25">
      <c r="C90" s="117"/>
      <c r="D90" s="117"/>
      <c r="E90" s="117"/>
      <c r="F90" s="117"/>
      <c r="G90" s="117"/>
      <c r="H90" s="117"/>
      <c r="I90" s="117"/>
    </row>
    <row r="91" spans="3:9" s="118" customFormat="1" x14ac:dyDescent="0.25">
      <c r="C91" s="117"/>
      <c r="D91" s="117"/>
      <c r="E91" s="117"/>
      <c r="F91" s="117"/>
      <c r="G91" s="117"/>
      <c r="H91" s="117"/>
      <c r="I91" s="117"/>
    </row>
    <row r="92" spans="3:9" s="118" customFormat="1" x14ac:dyDescent="0.25">
      <c r="C92" s="117"/>
      <c r="D92" s="117"/>
      <c r="E92" s="117"/>
      <c r="F92" s="117"/>
      <c r="G92" s="117"/>
      <c r="H92" s="117"/>
      <c r="I92" s="117"/>
    </row>
    <row r="93" spans="3:9" s="118" customFormat="1" x14ac:dyDescent="0.25">
      <c r="C93" s="117"/>
      <c r="D93" s="117"/>
      <c r="E93" s="117"/>
      <c r="F93" s="117"/>
      <c r="G93" s="117"/>
      <c r="H93" s="117"/>
      <c r="I93" s="117"/>
    </row>
    <row r="94" spans="3:9" s="118" customFormat="1" x14ac:dyDescent="0.25">
      <c r="C94" s="117"/>
      <c r="D94" s="117"/>
      <c r="E94" s="117"/>
      <c r="F94" s="117"/>
      <c r="G94" s="117"/>
      <c r="H94" s="117"/>
      <c r="I94" s="117"/>
    </row>
    <row r="95" spans="3:9" s="118" customFormat="1" x14ac:dyDescent="0.25">
      <c r="C95" s="117"/>
      <c r="D95" s="117"/>
      <c r="E95" s="117"/>
      <c r="F95" s="117"/>
      <c r="G95" s="117"/>
      <c r="H95" s="117"/>
      <c r="I95" s="117"/>
    </row>
    <row r="96" spans="3:9" s="118" customFormat="1" x14ac:dyDescent="0.25">
      <c r="C96" s="117"/>
      <c r="D96" s="117"/>
      <c r="E96" s="117"/>
      <c r="F96" s="117"/>
      <c r="G96" s="117"/>
      <c r="H96" s="117"/>
      <c r="I96" s="117"/>
    </row>
    <row r="97" spans="3:9" s="118" customFormat="1" x14ac:dyDescent="0.25">
      <c r="C97" s="117"/>
      <c r="D97" s="117"/>
      <c r="E97" s="117"/>
      <c r="F97" s="117"/>
      <c r="G97" s="117"/>
      <c r="H97" s="117"/>
      <c r="I97" s="117"/>
    </row>
    <row r="98" spans="3:9" s="118" customFormat="1" x14ac:dyDescent="0.25">
      <c r="C98" s="117"/>
      <c r="D98" s="117"/>
      <c r="E98" s="117"/>
      <c r="F98" s="117"/>
      <c r="G98" s="117"/>
      <c r="H98" s="117"/>
      <c r="I98" s="117"/>
    </row>
    <row r="99" spans="3:9" s="118" customFormat="1" x14ac:dyDescent="0.25">
      <c r="C99" s="117"/>
      <c r="D99" s="117"/>
      <c r="E99" s="117"/>
      <c r="F99" s="117"/>
      <c r="G99" s="117"/>
      <c r="H99" s="117"/>
      <c r="I99" s="117"/>
    </row>
    <row r="100" spans="3:9" s="118" customFormat="1" x14ac:dyDescent="0.25">
      <c r="C100" s="117"/>
      <c r="D100" s="117"/>
      <c r="E100" s="117"/>
      <c r="F100" s="117"/>
      <c r="G100" s="117"/>
      <c r="H100" s="117"/>
      <c r="I100" s="117"/>
    </row>
    <row r="101" spans="3:9" s="118" customFormat="1" x14ac:dyDescent="0.25">
      <c r="C101" s="117"/>
      <c r="D101" s="117"/>
      <c r="E101" s="117"/>
      <c r="F101" s="117"/>
      <c r="G101" s="117"/>
      <c r="H101" s="117"/>
      <c r="I101" s="117"/>
    </row>
    <row r="102" spans="3:9" s="118" customFormat="1" x14ac:dyDescent="0.25">
      <c r="C102" s="117"/>
      <c r="D102" s="117"/>
      <c r="E102" s="117"/>
      <c r="F102" s="117"/>
      <c r="G102" s="117"/>
      <c r="H102" s="117"/>
      <c r="I102" s="117"/>
    </row>
    <row r="103" spans="3:9" s="118" customFormat="1" x14ac:dyDescent="0.25">
      <c r="C103" s="117"/>
      <c r="D103" s="117"/>
      <c r="E103" s="117"/>
      <c r="F103" s="117"/>
      <c r="G103" s="117"/>
      <c r="H103" s="117"/>
      <c r="I103" s="117"/>
    </row>
    <row r="104" spans="3:9" s="118" customFormat="1" x14ac:dyDescent="0.25">
      <c r="C104" s="117"/>
      <c r="D104" s="117"/>
      <c r="E104" s="117"/>
      <c r="F104" s="117"/>
      <c r="G104" s="117"/>
      <c r="H104" s="117"/>
      <c r="I104" s="117"/>
    </row>
    <row r="105" spans="3:9" s="118" customFormat="1" x14ac:dyDescent="0.25">
      <c r="C105" s="117"/>
      <c r="D105" s="117"/>
      <c r="E105" s="117"/>
      <c r="F105" s="117"/>
      <c r="G105" s="117"/>
      <c r="H105" s="117"/>
      <c r="I105" s="117"/>
    </row>
    <row r="106" spans="3:9" s="118" customFormat="1" x14ac:dyDescent="0.25">
      <c r="C106" s="117"/>
      <c r="D106" s="117"/>
      <c r="E106" s="117"/>
      <c r="F106" s="117"/>
      <c r="G106" s="117"/>
      <c r="H106" s="117"/>
      <c r="I106" s="117"/>
    </row>
    <row r="107" spans="3:9" s="118" customFormat="1" x14ac:dyDescent="0.25">
      <c r="C107" s="117"/>
      <c r="D107" s="117"/>
      <c r="E107" s="117"/>
      <c r="F107" s="117"/>
      <c r="G107" s="117"/>
      <c r="H107" s="117"/>
      <c r="I107" s="117"/>
    </row>
    <row r="108" spans="3:9" s="118" customFormat="1" x14ac:dyDescent="0.25">
      <c r="C108" s="117"/>
      <c r="D108" s="117"/>
      <c r="E108" s="117"/>
      <c r="F108" s="117"/>
      <c r="G108" s="117"/>
      <c r="H108" s="117"/>
      <c r="I108" s="117"/>
    </row>
    <row r="109" spans="3:9" s="118" customFormat="1" x14ac:dyDescent="0.25">
      <c r="C109" s="117"/>
      <c r="D109" s="117"/>
      <c r="E109" s="117"/>
      <c r="F109" s="117"/>
      <c r="G109" s="117"/>
      <c r="H109" s="117"/>
      <c r="I109" s="117"/>
    </row>
    <row r="110" spans="3:9" s="118" customFormat="1" x14ac:dyDescent="0.25">
      <c r="C110" s="117"/>
      <c r="D110" s="117"/>
      <c r="E110" s="117"/>
      <c r="F110" s="117"/>
      <c r="G110" s="117"/>
      <c r="H110" s="117"/>
      <c r="I110" s="117"/>
    </row>
    <row r="111" spans="3:9" s="118" customFormat="1" x14ac:dyDescent="0.25">
      <c r="C111" s="117"/>
      <c r="D111" s="117"/>
      <c r="E111" s="117"/>
      <c r="F111" s="117"/>
      <c r="G111" s="117"/>
      <c r="H111" s="117"/>
      <c r="I111" s="117"/>
    </row>
    <row r="112" spans="3:9" s="118" customFormat="1" x14ac:dyDescent="0.25">
      <c r="C112" s="117"/>
      <c r="D112" s="117"/>
      <c r="E112" s="117"/>
      <c r="F112" s="117"/>
      <c r="G112" s="117"/>
      <c r="H112" s="117"/>
      <c r="I112" s="117"/>
    </row>
    <row r="113" spans="3:9" s="118" customFormat="1" x14ac:dyDescent="0.25">
      <c r="C113" s="117"/>
      <c r="D113" s="117"/>
      <c r="E113" s="117"/>
      <c r="F113" s="117"/>
      <c r="G113" s="117"/>
      <c r="H113" s="117"/>
      <c r="I113" s="117"/>
    </row>
    <row r="114" spans="3:9" s="118" customFormat="1" x14ac:dyDescent="0.25">
      <c r="C114" s="117"/>
      <c r="D114" s="117"/>
      <c r="E114" s="117"/>
      <c r="F114" s="117"/>
      <c r="G114" s="117"/>
      <c r="H114" s="117"/>
      <c r="I114" s="117"/>
    </row>
    <row r="115" spans="3:9" s="118" customFormat="1" x14ac:dyDescent="0.25">
      <c r="C115" s="117"/>
      <c r="D115" s="117"/>
      <c r="E115" s="117"/>
      <c r="F115" s="117"/>
      <c r="G115" s="117"/>
      <c r="H115" s="117"/>
      <c r="I115" s="117"/>
    </row>
    <row r="116" spans="3:9" s="118" customFormat="1" x14ac:dyDescent="0.25">
      <c r="C116" s="117"/>
      <c r="D116" s="117"/>
      <c r="E116" s="117"/>
      <c r="F116" s="117"/>
      <c r="G116" s="117"/>
      <c r="H116" s="117"/>
      <c r="I116" s="117"/>
    </row>
    <row r="117" spans="3:9" s="118" customFormat="1" x14ac:dyDescent="0.25">
      <c r="C117" s="117"/>
      <c r="D117" s="117"/>
      <c r="E117" s="117"/>
      <c r="F117" s="117"/>
      <c r="G117" s="117"/>
      <c r="H117" s="117"/>
      <c r="I117" s="117"/>
    </row>
    <row r="118" spans="3:9" s="118" customFormat="1" x14ac:dyDescent="0.25">
      <c r="C118" s="117"/>
      <c r="D118" s="117"/>
      <c r="E118" s="117"/>
      <c r="F118" s="117"/>
      <c r="G118" s="117"/>
      <c r="H118" s="117"/>
      <c r="I118" s="117"/>
    </row>
    <row r="119" spans="3:9" s="118" customFormat="1" x14ac:dyDescent="0.25">
      <c r="C119" s="117"/>
      <c r="D119" s="117"/>
      <c r="E119" s="117"/>
      <c r="F119" s="117"/>
      <c r="G119" s="117"/>
      <c r="H119" s="117"/>
      <c r="I119" s="117"/>
    </row>
    <row r="120" spans="3:9" s="118" customFormat="1" x14ac:dyDescent="0.25">
      <c r="C120" s="117"/>
      <c r="D120" s="117"/>
      <c r="E120" s="117"/>
      <c r="F120" s="117"/>
      <c r="G120" s="117"/>
      <c r="H120" s="117"/>
      <c r="I120" s="117"/>
    </row>
    <row r="121" spans="3:9" s="118" customFormat="1" x14ac:dyDescent="0.25">
      <c r="C121" s="117"/>
      <c r="D121" s="117"/>
      <c r="E121" s="117"/>
      <c r="F121" s="117"/>
      <c r="G121" s="117"/>
      <c r="H121" s="117"/>
      <c r="I121" s="117"/>
    </row>
    <row r="122" spans="3:9" s="118" customFormat="1" x14ac:dyDescent="0.25">
      <c r="C122" s="117"/>
      <c r="D122" s="117"/>
      <c r="E122" s="117"/>
      <c r="F122" s="117"/>
      <c r="G122" s="117"/>
      <c r="H122" s="117"/>
      <c r="I122" s="117"/>
    </row>
    <row r="123" spans="3:9" s="118" customFormat="1" x14ac:dyDescent="0.25">
      <c r="C123" s="117"/>
      <c r="D123" s="117"/>
      <c r="E123" s="117"/>
      <c r="F123" s="117"/>
      <c r="G123" s="117"/>
      <c r="H123" s="117"/>
      <c r="I123" s="117"/>
    </row>
    <row r="124" spans="3:9" s="118" customFormat="1" x14ac:dyDescent="0.25">
      <c r="C124" s="117"/>
      <c r="D124" s="117"/>
      <c r="E124" s="117"/>
      <c r="F124" s="117"/>
      <c r="G124" s="117"/>
      <c r="H124" s="117"/>
      <c r="I124" s="117"/>
    </row>
    <row r="125" spans="3:9" s="118" customFormat="1" x14ac:dyDescent="0.25">
      <c r="C125" s="117"/>
      <c r="D125" s="117"/>
      <c r="E125" s="117"/>
      <c r="F125" s="117"/>
      <c r="G125" s="117"/>
      <c r="H125" s="117"/>
      <c r="I125" s="117"/>
    </row>
    <row r="126" spans="3:9" s="118" customFormat="1" x14ac:dyDescent="0.25">
      <c r="C126" s="117"/>
      <c r="D126" s="117"/>
      <c r="E126" s="117"/>
      <c r="F126" s="117"/>
      <c r="G126" s="117"/>
      <c r="H126" s="117"/>
      <c r="I126" s="117"/>
    </row>
    <row r="127" spans="3:9" s="118" customFormat="1" x14ac:dyDescent="0.25">
      <c r="C127" s="117"/>
      <c r="D127" s="117"/>
      <c r="E127" s="117"/>
      <c r="F127" s="117"/>
      <c r="G127" s="117"/>
      <c r="H127" s="117"/>
      <c r="I127" s="117"/>
    </row>
    <row r="128" spans="3:9" s="118" customFormat="1" x14ac:dyDescent="0.25">
      <c r="C128" s="117"/>
      <c r="D128" s="117"/>
      <c r="E128" s="117"/>
      <c r="F128" s="117"/>
      <c r="G128" s="117"/>
      <c r="H128" s="117"/>
      <c r="I128" s="117"/>
    </row>
    <row r="129" spans="3:9" s="118" customFormat="1" x14ac:dyDescent="0.25">
      <c r="C129" s="117"/>
      <c r="D129" s="117"/>
      <c r="E129" s="117"/>
      <c r="F129" s="117"/>
      <c r="G129" s="117"/>
      <c r="H129" s="117"/>
      <c r="I129" s="117"/>
    </row>
    <row r="130" spans="3:9" s="118" customFormat="1" x14ac:dyDescent="0.25">
      <c r="C130" s="117"/>
      <c r="D130" s="117"/>
      <c r="E130" s="117"/>
      <c r="F130" s="117"/>
      <c r="G130" s="117"/>
      <c r="H130" s="117"/>
      <c r="I130" s="117"/>
    </row>
    <row r="131" spans="3:9" s="118" customFormat="1" x14ac:dyDescent="0.25">
      <c r="C131" s="117"/>
      <c r="D131" s="117"/>
      <c r="E131" s="117"/>
      <c r="F131" s="117"/>
      <c r="G131" s="117"/>
      <c r="H131" s="117"/>
      <c r="I131" s="117"/>
    </row>
    <row r="132" spans="3:9" s="118" customFormat="1" x14ac:dyDescent="0.25">
      <c r="C132" s="117"/>
      <c r="D132" s="117"/>
      <c r="E132" s="117"/>
      <c r="F132" s="117"/>
      <c r="G132" s="117"/>
      <c r="H132" s="117"/>
      <c r="I132" s="117"/>
    </row>
    <row r="133" spans="3:9" s="118" customFormat="1" x14ac:dyDescent="0.25">
      <c r="C133" s="117"/>
      <c r="D133" s="117"/>
      <c r="E133" s="117"/>
      <c r="F133" s="117"/>
      <c r="G133" s="117"/>
      <c r="H133" s="117"/>
      <c r="I133" s="117"/>
    </row>
    <row r="134" spans="3:9" s="118" customFormat="1" x14ac:dyDescent="0.25">
      <c r="C134" s="117"/>
      <c r="D134" s="117"/>
      <c r="E134" s="117"/>
      <c r="F134" s="117"/>
      <c r="G134" s="117"/>
      <c r="H134" s="117"/>
      <c r="I134" s="117"/>
    </row>
    <row r="135" spans="3:9" s="118" customFormat="1" x14ac:dyDescent="0.25">
      <c r="C135" s="117"/>
      <c r="D135" s="117"/>
      <c r="E135" s="117"/>
      <c r="F135" s="117"/>
      <c r="G135" s="117"/>
      <c r="H135" s="117"/>
      <c r="I135" s="117"/>
    </row>
    <row r="136" spans="3:9" s="118" customFormat="1" x14ac:dyDescent="0.25">
      <c r="C136" s="117"/>
      <c r="D136" s="117"/>
      <c r="E136" s="117"/>
      <c r="F136" s="117"/>
      <c r="G136" s="117"/>
      <c r="H136" s="117"/>
      <c r="I136" s="117"/>
    </row>
    <row r="137" spans="3:9" s="118" customFormat="1" x14ac:dyDescent="0.25">
      <c r="C137" s="117"/>
      <c r="D137" s="117"/>
      <c r="E137" s="117"/>
      <c r="F137" s="117"/>
      <c r="G137" s="117"/>
      <c r="H137" s="117"/>
      <c r="I137" s="117"/>
    </row>
    <row r="138" spans="3:9" s="118" customFormat="1" x14ac:dyDescent="0.25">
      <c r="C138" s="117"/>
      <c r="D138" s="117"/>
      <c r="E138" s="117"/>
      <c r="F138" s="117"/>
      <c r="G138" s="117"/>
      <c r="H138" s="117"/>
      <c r="I138" s="117"/>
    </row>
    <row r="139" spans="3:9" s="118" customFormat="1" x14ac:dyDescent="0.25">
      <c r="C139" s="117"/>
      <c r="D139" s="117"/>
      <c r="E139" s="117"/>
      <c r="F139" s="117"/>
      <c r="G139" s="117"/>
      <c r="H139" s="117"/>
      <c r="I139" s="117"/>
    </row>
    <row r="140" spans="3:9" s="118" customFormat="1" x14ac:dyDescent="0.25">
      <c r="C140" s="117"/>
      <c r="D140" s="117"/>
      <c r="E140" s="117"/>
      <c r="F140" s="117"/>
      <c r="G140" s="117"/>
      <c r="H140" s="117"/>
      <c r="I140" s="117"/>
    </row>
    <row r="141" spans="3:9" s="118" customFormat="1" x14ac:dyDescent="0.25">
      <c r="C141" s="117"/>
      <c r="D141" s="117"/>
      <c r="E141" s="117"/>
      <c r="F141" s="117"/>
      <c r="G141" s="117"/>
      <c r="H141" s="117"/>
      <c r="I141" s="117"/>
    </row>
    <row r="142" spans="3:9" s="118" customFormat="1" x14ac:dyDescent="0.25">
      <c r="C142" s="117"/>
      <c r="D142" s="117"/>
      <c r="E142" s="117"/>
      <c r="F142" s="117"/>
      <c r="G142" s="117"/>
      <c r="H142" s="117"/>
      <c r="I142" s="117"/>
    </row>
    <row r="143" spans="3:9" s="118" customFormat="1" x14ac:dyDescent="0.25">
      <c r="C143" s="117"/>
      <c r="D143" s="117"/>
      <c r="E143" s="117"/>
      <c r="F143" s="117"/>
      <c r="G143" s="117"/>
      <c r="H143" s="117"/>
      <c r="I143" s="117"/>
    </row>
    <row r="144" spans="3:9" s="118" customFormat="1" x14ac:dyDescent="0.25">
      <c r="C144" s="117"/>
      <c r="D144" s="117"/>
      <c r="E144" s="117"/>
      <c r="F144" s="117"/>
      <c r="G144" s="117"/>
      <c r="H144" s="117"/>
      <c r="I144" s="117"/>
    </row>
    <row r="145" spans="3:9" s="118" customFormat="1" x14ac:dyDescent="0.25">
      <c r="C145" s="117"/>
      <c r="D145" s="117"/>
      <c r="E145" s="117"/>
      <c r="F145" s="117"/>
      <c r="G145" s="117"/>
      <c r="H145" s="117"/>
      <c r="I145" s="117"/>
    </row>
    <row r="146" spans="3:9" s="118" customFormat="1" x14ac:dyDescent="0.25">
      <c r="C146" s="117"/>
      <c r="D146" s="117"/>
      <c r="E146" s="117"/>
      <c r="F146" s="117"/>
      <c r="G146" s="117"/>
      <c r="H146" s="117"/>
      <c r="I146" s="117"/>
    </row>
    <row r="147" spans="3:9" s="118" customFormat="1" x14ac:dyDescent="0.25">
      <c r="C147" s="117"/>
      <c r="D147" s="117"/>
      <c r="E147" s="117"/>
      <c r="F147" s="117"/>
      <c r="G147" s="117"/>
      <c r="H147" s="117"/>
      <c r="I147" s="117"/>
    </row>
    <row r="148" spans="3:9" s="118" customFormat="1" x14ac:dyDescent="0.25">
      <c r="C148" s="117"/>
      <c r="D148" s="117"/>
      <c r="E148" s="117"/>
      <c r="F148" s="117"/>
      <c r="G148" s="117"/>
      <c r="H148" s="117"/>
      <c r="I148" s="117"/>
    </row>
    <row r="149" spans="3:9" s="118" customFormat="1" x14ac:dyDescent="0.25">
      <c r="C149" s="117"/>
      <c r="D149" s="117"/>
      <c r="E149" s="117"/>
      <c r="F149" s="117"/>
      <c r="G149" s="117"/>
      <c r="H149" s="117"/>
      <c r="I149" s="117"/>
    </row>
    <row r="150" spans="3:9" s="118" customFormat="1" x14ac:dyDescent="0.25">
      <c r="C150" s="117"/>
      <c r="D150" s="117"/>
      <c r="E150" s="117"/>
      <c r="F150" s="117"/>
      <c r="G150" s="117"/>
      <c r="H150" s="117"/>
      <c r="I150" s="117"/>
    </row>
    <row r="151" spans="3:9" s="118" customFormat="1" x14ac:dyDescent="0.25">
      <c r="C151" s="117"/>
      <c r="D151" s="117"/>
      <c r="E151" s="117"/>
      <c r="F151" s="117"/>
      <c r="G151" s="117"/>
      <c r="H151" s="117"/>
      <c r="I151" s="117"/>
    </row>
    <row r="152" spans="3:9" s="118" customFormat="1" x14ac:dyDescent="0.25">
      <c r="C152" s="117"/>
      <c r="D152" s="117"/>
      <c r="E152" s="117"/>
      <c r="F152" s="117"/>
      <c r="G152" s="117"/>
      <c r="H152" s="117"/>
      <c r="I152" s="117"/>
    </row>
    <row r="153" spans="3:9" s="118" customFormat="1" x14ac:dyDescent="0.25">
      <c r="C153" s="117"/>
      <c r="D153" s="117"/>
      <c r="E153" s="117"/>
      <c r="F153" s="117"/>
      <c r="G153" s="117"/>
      <c r="H153" s="117"/>
      <c r="I153" s="117"/>
    </row>
    <row r="154" spans="3:9" s="118" customFormat="1" x14ac:dyDescent="0.25">
      <c r="C154" s="117"/>
      <c r="D154" s="117"/>
      <c r="E154" s="117"/>
      <c r="F154" s="117"/>
      <c r="G154" s="117"/>
      <c r="H154" s="117"/>
      <c r="I154" s="117"/>
    </row>
    <row r="155" spans="3:9" s="118" customFormat="1" x14ac:dyDescent="0.25">
      <c r="C155" s="117"/>
      <c r="D155" s="117"/>
      <c r="E155" s="117"/>
      <c r="F155" s="117"/>
      <c r="G155" s="117"/>
      <c r="H155" s="117"/>
      <c r="I155" s="117"/>
    </row>
    <row r="156" spans="3:9" s="118" customFormat="1" x14ac:dyDescent="0.25">
      <c r="C156" s="117"/>
      <c r="D156" s="117"/>
      <c r="E156" s="117"/>
      <c r="F156" s="117"/>
      <c r="G156" s="117"/>
      <c r="H156" s="117"/>
      <c r="I156" s="117"/>
    </row>
    <row r="157" spans="3:9" s="118" customFormat="1" x14ac:dyDescent="0.25">
      <c r="C157" s="117"/>
      <c r="D157" s="117"/>
      <c r="E157" s="117"/>
      <c r="F157" s="117"/>
      <c r="G157" s="117"/>
      <c r="H157" s="117"/>
      <c r="I157" s="117"/>
    </row>
    <row r="158" spans="3:9" s="118" customFormat="1" x14ac:dyDescent="0.25">
      <c r="C158" s="117"/>
      <c r="D158" s="117"/>
      <c r="E158" s="117"/>
      <c r="F158" s="117"/>
      <c r="G158" s="117"/>
      <c r="H158" s="117"/>
      <c r="I158" s="117"/>
    </row>
    <row r="159" spans="3:9" s="118" customFormat="1" x14ac:dyDescent="0.25">
      <c r="C159" s="117"/>
      <c r="D159" s="117"/>
      <c r="E159" s="117"/>
      <c r="F159" s="117"/>
      <c r="G159" s="117"/>
      <c r="H159" s="117"/>
      <c r="I159" s="117"/>
    </row>
    <row r="160" spans="3:9" s="118" customFormat="1" x14ac:dyDescent="0.25">
      <c r="C160" s="117"/>
      <c r="D160" s="117"/>
      <c r="E160" s="117"/>
      <c r="F160" s="117"/>
      <c r="G160" s="117"/>
      <c r="H160" s="117"/>
      <c r="I160" s="117"/>
    </row>
    <row r="161" spans="3:9" s="118" customFormat="1" x14ac:dyDescent="0.25">
      <c r="C161" s="117"/>
      <c r="D161" s="117"/>
      <c r="E161" s="117"/>
      <c r="F161" s="117"/>
      <c r="G161" s="117"/>
      <c r="H161" s="117"/>
      <c r="I161" s="117"/>
    </row>
    <row r="162" spans="3:9" s="118" customFormat="1" x14ac:dyDescent="0.25">
      <c r="C162" s="117"/>
      <c r="D162" s="117"/>
      <c r="E162" s="117"/>
      <c r="F162" s="117"/>
      <c r="G162" s="117"/>
      <c r="H162" s="117"/>
      <c r="I162" s="117"/>
    </row>
    <row r="163" spans="3:9" s="118" customFormat="1" x14ac:dyDescent="0.25">
      <c r="C163" s="117"/>
      <c r="D163" s="117"/>
      <c r="E163" s="117"/>
      <c r="F163" s="117"/>
      <c r="G163" s="117"/>
      <c r="H163" s="117"/>
      <c r="I163" s="117"/>
    </row>
    <row r="164" spans="3:9" s="118" customFormat="1" x14ac:dyDescent="0.25">
      <c r="C164" s="117"/>
      <c r="D164" s="117"/>
      <c r="E164" s="117"/>
      <c r="F164" s="117"/>
      <c r="G164" s="117"/>
      <c r="H164" s="117"/>
      <c r="I164" s="117"/>
    </row>
    <row r="165" spans="3:9" s="118" customFormat="1" x14ac:dyDescent="0.25">
      <c r="C165" s="117"/>
      <c r="D165" s="117"/>
      <c r="E165" s="117"/>
      <c r="F165" s="117"/>
      <c r="G165" s="117"/>
      <c r="H165" s="117"/>
      <c r="I165" s="117"/>
    </row>
    <row r="166" spans="3:9" s="118" customFormat="1" x14ac:dyDescent="0.25">
      <c r="C166" s="117"/>
      <c r="D166" s="117"/>
      <c r="E166" s="117"/>
      <c r="F166" s="117"/>
      <c r="G166" s="117"/>
      <c r="H166" s="117"/>
      <c r="I166" s="117"/>
    </row>
    <row r="167" spans="3:9" s="118" customFormat="1" x14ac:dyDescent="0.25">
      <c r="C167" s="117"/>
      <c r="D167" s="117"/>
      <c r="E167" s="117"/>
      <c r="F167" s="117"/>
      <c r="G167" s="117"/>
      <c r="H167" s="117"/>
      <c r="I167" s="117"/>
    </row>
    <row r="168" spans="3:9" s="118" customFormat="1" x14ac:dyDescent="0.25">
      <c r="C168" s="117"/>
      <c r="D168" s="117"/>
      <c r="E168" s="117"/>
      <c r="F168" s="117"/>
      <c r="G168" s="117"/>
      <c r="H168" s="117"/>
      <c r="I168" s="117"/>
    </row>
    <row r="169" spans="3:9" s="118" customFormat="1" x14ac:dyDescent="0.25">
      <c r="C169" s="117"/>
      <c r="D169" s="117"/>
      <c r="E169" s="117"/>
      <c r="F169" s="117"/>
      <c r="G169" s="117"/>
      <c r="H169" s="117"/>
      <c r="I169" s="117"/>
    </row>
    <row r="170" spans="3:9" s="118" customFormat="1" x14ac:dyDescent="0.25">
      <c r="C170" s="117"/>
      <c r="D170" s="117"/>
      <c r="E170" s="117"/>
      <c r="F170" s="117"/>
      <c r="G170" s="117"/>
      <c r="H170" s="117"/>
      <c r="I170" s="117"/>
    </row>
    <row r="171" spans="3:9" s="118" customFormat="1" x14ac:dyDescent="0.25">
      <c r="C171" s="117"/>
      <c r="D171" s="117"/>
      <c r="E171" s="117"/>
      <c r="F171" s="117"/>
      <c r="G171" s="117"/>
      <c r="H171" s="117"/>
      <c r="I171" s="117"/>
    </row>
    <row r="172" spans="3:9" s="118" customFormat="1" x14ac:dyDescent="0.25">
      <c r="C172" s="117"/>
      <c r="D172" s="117"/>
      <c r="E172" s="117"/>
      <c r="F172" s="117"/>
      <c r="G172" s="117"/>
      <c r="H172" s="117"/>
      <c r="I172" s="117"/>
    </row>
    <row r="173" spans="3:9" s="118" customFormat="1" x14ac:dyDescent="0.25">
      <c r="C173" s="117"/>
      <c r="D173" s="117"/>
      <c r="E173" s="117"/>
      <c r="F173" s="117"/>
      <c r="G173" s="117"/>
      <c r="H173" s="117"/>
      <c r="I173" s="117"/>
    </row>
    <row r="174" spans="3:9" s="118" customFormat="1" x14ac:dyDescent="0.25">
      <c r="C174" s="117"/>
      <c r="D174" s="117"/>
      <c r="E174" s="117"/>
      <c r="F174" s="117"/>
      <c r="G174" s="117"/>
      <c r="H174" s="117"/>
      <c r="I174" s="117"/>
    </row>
    <row r="175" spans="3:9" s="118" customFormat="1" x14ac:dyDescent="0.25">
      <c r="C175" s="117"/>
      <c r="D175" s="117"/>
      <c r="E175" s="117"/>
      <c r="F175" s="117"/>
      <c r="G175" s="117"/>
      <c r="H175" s="117"/>
      <c r="I175" s="117"/>
    </row>
    <row r="176" spans="3:9" s="118" customFormat="1" x14ac:dyDescent="0.25">
      <c r="C176" s="117"/>
      <c r="D176" s="117"/>
      <c r="E176" s="117"/>
      <c r="F176" s="117"/>
      <c r="G176" s="117"/>
      <c r="H176" s="117"/>
      <c r="I176" s="117"/>
    </row>
    <row r="177" spans="3:9" s="118" customFormat="1" x14ac:dyDescent="0.25">
      <c r="C177" s="117"/>
      <c r="D177" s="117"/>
      <c r="E177" s="117"/>
      <c r="F177" s="117"/>
      <c r="G177" s="117"/>
      <c r="H177" s="117"/>
      <c r="I177" s="117"/>
    </row>
    <row r="178" spans="3:9" s="118" customFormat="1" x14ac:dyDescent="0.25">
      <c r="C178" s="117"/>
      <c r="D178" s="117"/>
      <c r="E178" s="117"/>
      <c r="F178" s="117"/>
      <c r="G178" s="117"/>
      <c r="H178" s="117"/>
      <c r="I178" s="117"/>
    </row>
    <row r="179" spans="3:9" s="118" customFormat="1" x14ac:dyDescent="0.25">
      <c r="C179" s="117"/>
      <c r="D179" s="117"/>
      <c r="E179" s="117"/>
      <c r="F179" s="117"/>
      <c r="G179" s="117"/>
      <c r="H179" s="117"/>
      <c r="I179" s="117"/>
    </row>
    <row r="180" spans="3:9" s="118" customFormat="1" x14ac:dyDescent="0.25">
      <c r="C180" s="117"/>
      <c r="D180" s="117"/>
      <c r="E180" s="117"/>
      <c r="F180" s="117"/>
      <c r="G180" s="117"/>
      <c r="H180" s="117"/>
      <c r="I180" s="117"/>
    </row>
    <row r="181" spans="3:9" s="118" customFormat="1" x14ac:dyDescent="0.25">
      <c r="C181" s="117"/>
      <c r="D181" s="117"/>
      <c r="E181" s="117"/>
      <c r="F181" s="117"/>
      <c r="G181" s="117"/>
      <c r="H181" s="117"/>
      <c r="I181" s="117"/>
    </row>
    <row r="182" spans="3:9" s="118" customFormat="1" x14ac:dyDescent="0.25">
      <c r="C182" s="117"/>
      <c r="D182" s="117"/>
      <c r="E182" s="117"/>
      <c r="F182" s="117"/>
      <c r="G182" s="117"/>
      <c r="H182" s="117"/>
      <c r="I182" s="117"/>
    </row>
    <row r="183" spans="3:9" s="118" customFormat="1" x14ac:dyDescent="0.25">
      <c r="C183" s="117"/>
      <c r="D183" s="117"/>
      <c r="E183" s="117"/>
      <c r="F183" s="117"/>
      <c r="G183" s="117"/>
      <c r="H183" s="117"/>
      <c r="I183" s="117"/>
    </row>
    <row r="184" spans="3:9" s="118" customFormat="1" x14ac:dyDescent="0.25">
      <c r="C184" s="117"/>
      <c r="D184" s="117"/>
      <c r="E184" s="117"/>
      <c r="F184" s="117"/>
      <c r="G184" s="117"/>
      <c r="H184" s="117"/>
      <c r="I184" s="117"/>
    </row>
    <row r="185" spans="3:9" s="118" customFormat="1" x14ac:dyDescent="0.25">
      <c r="C185" s="117"/>
      <c r="D185" s="117"/>
      <c r="E185" s="117"/>
      <c r="F185" s="117"/>
      <c r="G185" s="117"/>
      <c r="H185" s="117"/>
      <c r="I185" s="117"/>
    </row>
    <row r="186" spans="3:9" s="118" customFormat="1" x14ac:dyDescent="0.25">
      <c r="C186" s="117"/>
      <c r="D186" s="117"/>
      <c r="E186" s="117"/>
      <c r="F186" s="117"/>
      <c r="G186" s="117"/>
      <c r="H186" s="117"/>
      <c r="I186" s="117"/>
    </row>
    <row r="187" spans="3:9" s="118" customFormat="1" x14ac:dyDescent="0.25">
      <c r="C187" s="117"/>
      <c r="D187" s="117"/>
      <c r="E187" s="117"/>
      <c r="F187" s="117"/>
      <c r="G187" s="117"/>
      <c r="H187" s="117"/>
      <c r="I187" s="117"/>
    </row>
    <row r="188" spans="3:9" s="118" customFormat="1" x14ac:dyDescent="0.25">
      <c r="C188" s="117"/>
      <c r="D188" s="117"/>
      <c r="E188" s="117"/>
      <c r="F188" s="117"/>
      <c r="G188" s="117"/>
      <c r="H188" s="117"/>
      <c r="I188" s="117"/>
    </row>
    <row r="189" spans="3:9" s="118" customFormat="1" x14ac:dyDescent="0.25">
      <c r="C189" s="117"/>
      <c r="D189" s="117"/>
      <c r="E189" s="117"/>
      <c r="F189" s="117"/>
      <c r="G189" s="117"/>
      <c r="H189" s="117"/>
      <c r="I189" s="117"/>
    </row>
    <row r="190" spans="3:9" s="118" customFormat="1" x14ac:dyDescent="0.25">
      <c r="C190" s="117"/>
      <c r="D190" s="117"/>
      <c r="E190" s="117"/>
      <c r="F190" s="117"/>
      <c r="G190" s="117"/>
      <c r="H190" s="117"/>
      <c r="I190" s="117"/>
    </row>
    <row r="191" spans="3:9" s="118" customFormat="1" x14ac:dyDescent="0.25">
      <c r="C191" s="117"/>
      <c r="D191" s="117"/>
      <c r="E191" s="117"/>
      <c r="F191" s="117"/>
      <c r="G191" s="117"/>
      <c r="H191" s="117"/>
      <c r="I191" s="117"/>
    </row>
    <row r="192" spans="3:9" s="118" customFormat="1" x14ac:dyDescent="0.25">
      <c r="C192" s="117"/>
      <c r="D192" s="117"/>
      <c r="E192" s="117"/>
      <c r="F192" s="117"/>
      <c r="G192" s="117"/>
      <c r="H192" s="117"/>
      <c r="I192" s="117"/>
    </row>
    <row r="193" spans="3:9" s="118" customFormat="1" x14ac:dyDescent="0.25">
      <c r="C193" s="117"/>
      <c r="D193" s="117"/>
      <c r="E193" s="117"/>
      <c r="F193" s="117"/>
      <c r="G193" s="117"/>
      <c r="H193" s="117"/>
      <c r="I193" s="117"/>
    </row>
    <row r="194" spans="3:9" s="118" customFormat="1" x14ac:dyDescent="0.25">
      <c r="C194" s="117"/>
      <c r="D194" s="117"/>
      <c r="E194" s="117"/>
      <c r="F194" s="117"/>
      <c r="G194" s="117"/>
      <c r="H194" s="117"/>
      <c r="I194" s="117"/>
    </row>
    <row r="195" spans="3:9" s="118" customFormat="1" x14ac:dyDescent="0.25">
      <c r="C195" s="117"/>
      <c r="D195" s="117"/>
      <c r="E195" s="117"/>
      <c r="F195" s="117"/>
      <c r="G195" s="117"/>
      <c r="H195" s="117"/>
      <c r="I195" s="117"/>
    </row>
    <row r="196" spans="3:9" s="118" customFormat="1" x14ac:dyDescent="0.25">
      <c r="C196" s="117"/>
      <c r="D196" s="117"/>
      <c r="E196" s="117"/>
      <c r="F196" s="117"/>
      <c r="G196" s="117"/>
      <c r="H196" s="117"/>
      <c r="I196" s="117"/>
    </row>
    <row r="197" spans="3:9" s="118" customFormat="1" x14ac:dyDescent="0.25">
      <c r="C197" s="117"/>
      <c r="D197" s="117"/>
      <c r="E197" s="117"/>
      <c r="F197" s="117"/>
      <c r="G197" s="117"/>
      <c r="H197" s="117"/>
      <c r="I197" s="117"/>
    </row>
    <row r="198" spans="3:9" s="118" customFormat="1" x14ac:dyDescent="0.25">
      <c r="C198" s="117"/>
      <c r="D198" s="117"/>
      <c r="E198" s="117"/>
      <c r="F198" s="117"/>
      <c r="G198" s="117"/>
      <c r="H198" s="117"/>
      <c r="I198" s="117"/>
    </row>
    <row r="199" spans="3:9" s="118" customFormat="1" x14ac:dyDescent="0.25">
      <c r="C199" s="117"/>
      <c r="D199" s="117"/>
      <c r="E199" s="117"/>
      <c r="F199" s="117"/>
      <c r="G199" s="117"/>
      <c r="H199" s="117"/>
      <c r="I199" s="117"/>
    </row>
    <row r="200" spans="3:9" s="118" customFormat="1" x14ac:dyDescent="0.25">
      <c r="C200" s="117"/>
      <c r="D200" s="117"/>
      <c r="E200" s="117"/>
      <c r="F200" s="117"/>
      <c r="G200" s="117"/>
      <c r="H200" s="117"/>
      <c r="I200" s="117"/>
    </row>
    <row r="201" spans="3:9" s="118" customFormat="1" x14ac:dyDescent="0.25">
      <c r="C201" s="117"/>
      <c r="D201" s="117"/>
      <c r="E201" s="117"/>
      <c r="F201" s="117"/>
      <c r="G201" s="117"/>
      <c r="H201" s="117"/>
      <c r="I201" s="117"/>
    </row>
    <row r="202" spans="3:9" s="118" customFormat="1" x14ac:dyDescent="0.25">
      <c r="C202" s="117"/>
      <c r="D202" s="117"/>
      <c r="E202" s="117"/>
      <c r="F202" s="117"/>
      <c r="G202" s="117"/>
      <c r="H202" s="117"/>
      <c r="I202" s="117"/>
    </row>
    <row r="203" spans="3:9" s="118" customFormat="1" x14ac:dyDescent="0.25">
      <c r="C203" s="117"/>
      <c r="D203" s="117"/>
      <c r="E203" s="117"/>
      <c r="F203" s="117"/>
      <c r="G203" s="117"/>
      <c r="H203" s="117"/>
      <c r="I203" s="117"/>
    </row>
    <row r="204" spans="3:9" s="118" customFormat="1" x14ac:dyDescent="0.25">
      <c r="C204" s="117"/>
      <c r="D204" s="117"/>
      <c r="E204" s="117"/>
      <c r="F204" s="117"/>
      <c r="G204" s="117"/>
      <c r="H204" s="117"/>
      <c r="I204" s="117"/>
    </row>
    <row r="205" spans="3:9" s="118" customFormat="1" x14ac:dyDescent="0.25">
      <c r="C205" s="117"/>
      <c r="D205" s="117"/>
      <c r="E205" s="117"/>
      <c r="F205" s="117"/>
      <c r="G205" s="117"/>
      <c r="H205" s="117"/>
      <c r="I205" s="117"/>
    </row>
    <row r="206" spans="3:9" s="118" customFormat="1" x14ac:dyDescent="0.25">
      <c r="C206" s="117"/>
      <c r="D206" s="117"/>
      <c r="E206" s="117"/>
      <c r="F206" s="117"/>
      <c r="G206" s="117"/>
      <c r="H206" s="117"/>
      <c r="I206" s="117"/>
    </row>
    <row r="207" spans="3:9" s="118" customFormat="1" x14ac:dyDescent="0.25">
      <c r="C207" s="117"/>
      <c r="D207" s="117"/>
      <c r="E207" s="117"/>
      <c r="F207" s="117"/>
      <c r="G207" s="117"/>
      <c r="H207" s="117"/>
      <c r="I207" s="117"/>
    </row>
    <row r="208" spans="3:9" s="118" customFormat="1" x14ac:dyDescent="0.25">
      <c r="C208" s="117"/>
      <c r="D208" s="117"/>
      <c r="E208" s="117"/>
      <c r="F208" s="117"/>
      <c r="G208" s="117"/>
      <c r="H208" s="117"/>
      <c r="I208" s="117"/>
    </row>
    <row r="209" spans="3:9" s="118" customFormat="1" x14ac:dyDescent="0.25">
      <c r="C209" s="117"/>
      <c r="D209" s="117"/>
      <c r="E209" s="117"/>
      <c r="F209" s="117"/>
      <c r="G209" s="117"/>
      <c r="H209" s="117"/>
      <c r="I209" s="117"/>
    </row>
    <row r="210" spans="3:9" s="118" customFormat="1" x14ac:dyDescent="0.25">
      <c r="C210" s="117"/>
      <c r="D210" s="117"/>
      <c r="E210" s="117"/>
      <c r="F210" s="117"/>
      <c r="G210" s="117"/>
      <c r="H210" s="117"/>
      <c r="I210" s="117"/>
    </row>
    <row r="211" spans="3:9" s="118" customFormat="1" x14ac:dyDescent="0.25">
      <c r="C211" s="117"/>
      <c r="D211" s="117"/>
      <c r="E211" s="117"/>
      <c r="F211" s="117"/>
      <c r="G211" s="117"/>
      <c r="H211" s="117"/>
      <c r="I211" s="117"/>
    </row>
    <row r="212" spans="3:9" s="118" customFormat="1" x14ac:dyDescent="0.25">
      <c r="C212" s="117"/>
      <c r="D212" s="117"/>
      <c r="E212" s="117"/>
      <c r="F212" s="117"/>
      <c r="G212" s="117"/>
      <c r="H212" s="117"/>
      <c r="I212" s="117"/>
    </row>
    <row r="213" spans="3:9" s="118" customFormat="1" x14ac:dyDescent="0.25">
      <c r="C213" s="117"/>
      <c r="D213" s="117"/>
      <c r="E213" s="117"/>
      <c r="F213" s="117"/>
      <c r="G213" s="117"/>
      <c r="H213" s="117"/>
      <c r="I213" s="117"/>
    </row>
    <row r="214" spans="3:9" s="118" customFormat="1" x14ac:dyDescent="0.25">
      <c r="C214" s="117"/>
      <c r="D214" s="117"/>
      <c r="E214" s="117"/>
      <c r="F214" s="117"/>
      <c r="G214" s="117"/>
      <c r="H214" s="117"/>
      <c r="I214" s="117"/>
    </row>
    <row r="215" spans="3:9" s="118" customFormat="1" x14ac:dyDescent="0.25">
      <c r="C215" s="117"/>
      <c r="D215" s="117"/>
      <c r="E215" s="117"/>
      <c r="F215" s="117"/>
      <c r="G215" s="117"/>
      <c r="H215" s="117"/>
      <c r="I215" s="117"/>
    </row>
    <row r="216" spans="3:9" s="118" customFormat="1" x14ac:dyDescent="0.25">
      <c r="C216" s="117"/>
      <c r="D216" s="117"/>
      <c r="E216" s="117"/>
      <c r="F216" s="117"/>
      <c r="G216" s="117"/>
      <c r="H216" s="117"/>
      <c r="I216" s="117"/>
    </row>
    <row r="217" spans="3:9" s="118" customFormat="1" x14ac:dyDescent="0.25">
      <c r="C217" s="117"/>
      <c r="D217" s="117"/>
      <c r="E217" s="117"/>
      <c r="F217" s="117"/>
      <c r="G217" s="117"/>
      <c r="H217" s="117"/>
      <c r="I217" s="117"/>
    </row>
    <row r="218" spans="3:9" s="118" customFormat="1" x14ac:dyDescent="0.25">
      <c r="C218" s="117"/>
      <c r="D218" s="117"/>
      <c r="E218" s="117"/>
      <c r="F218" s="117"/>
      <c r="G218" s="117"/>
      <c r="H218" s="117"/>
      <c r="I218" s="117"/>
    </row>
    <row r="219" spans="3:9" s="118" customFormat="1" x14ac:dyDescent="0.25">
      <c r="C219" s="117"/>
      <c r="D219" s="117"/>
      <c r="E219" s="117"/>
      <c r="F219" s="117"/>
      <c r="G219" s="117"/>
      <c r="H219" s="117"/>
      <c r="I219" s="117"/>
    </row>
    <row r="220" spans="3:9" s="118" customFormat="1" x14ac:dyDescent="0.25">
      <c r="C220" s="117"/>
      <c r="D220" s="117"/>
      <c r="E220" s="117"/>
      <c r="F220" s="117"/>
      <c r="G220" s="117"/>
      <c r="H220" s="117"/>
      <c r="I220" s="117"/>
    </row>
    <row r="221" spans="3:9" s="118" customFormat="1" x14ac:dyDescent="0.25">
      <c r="C221" s="117"/>
      <c r="D221" s="117"/>
      <c r="E221" s="117"/>
      <c r="F221" s="117"/>
      <c r="G221" s="117"/>
      <c r="H221" s="117"/>
      <c r="I221" s="117"/>
    </row>
    <row r="222" spans="3:9" s="118" customFormat="1" x14ac:dyDescent="0.25">
      <c r="C222" s="117"/>
      <c r="D222" s="117"/>
      <c r="E222" s="117"/>
      <c r="F222" s="117"/>
      <c r="G222" s="117"/>
      <c r="H222" s="117"/>
      <c r="I222" s="117"/>
    </row>
    <row r="223" spans="3:9" s="118" customFormat="1" x14ac:dyDescent="0.25">
      <c r="C223" s="117"/>
      <c r="D223" s="117"/>
      <c r="E223" s="117"/>
      <c r="F223" s="117"/>
      <c r="G223" s="117"/>
      <c r="H223" s="117"/>
      <c r="I223" s="117"/>
    </row>
    <row r="224" spans="3:9" s="118" customFormat="1" x14ac:dyDescent="0.25">
      <c r="C224" s="117"/>
      <c r="D224" s="117"/>
      <c r="E224" s="117"/>
      <c r="F224" s="117"/>
      <c r="G224" s="117"/>
      <c r="H224" s="117"/>
      <c r="I224" s="117"/>
    </row>
    <row r="225" spans="3:9" s="118" customFormat="1" x14ac:dyDescent="0.25">
      <c r="C225" s="117"/>
      <c r="D225" s="117"/>
      <c r="E225" s="117"/>
      <c r="F225" s="117"/>
      <c r="G225" s="117"/>
      <c r="H225" s="117"/>
      <c r="I225" s="117"/>
    </row>
    <row r="226" spans="3:9" s="118" customFormat="1" x14ac:dyDescent="0.25">
      <c r="C226" s="117"/>
      <c r="D226" s="117"/>
      <c r="E226" s="117"/>
      <c r="F226" s="117"/>
      <c r="G226" s="117"/>
      <c r="H226" s="117"/>
      <c r="I226" s="117"/>
    </row>
    <row r="227" spans="3:9" s="118" customFormat="1" x14ac:dyDescent="0.25">
      <c r="C227" s="117"/>
      <c r="D227" s="117"/>
      <c r="E227" s="117"/>
      <c r="F227" s="117"/>
      <c r="G227" s="117"/>
      <c r="H227" s="117"/>
      <c r="I227" s="117"/>
    </row>
    <row r="228" spans="3:9" s="118" customFormat="1" x14ac:dyDescent="0.25">
      <c r="C228" s="117"/>
      <c r="D228" s="117"/>
      <c r="E228" s="117"/>
      <c r="F228" s="117"/>
      <c r="G228" s="117"/>
      <c r="H228" s="117"/>
      <c r="I228" s="117"/>
    </row>
    <row r="229" spans="3:9" s="118" customFormat="1" x14ac:dyDescent="0.25">
      <c r="C229" s="117"/>
      <c r="D229" s="117"/>
      <c r="E229" s="117"/>
      <c r="F229" s="117"/>
      <c r="G229" s="117"/>
      <c r="H229" s="117"/>
      <c r="I229" s="117"/>
    </row>
    <row r="230" spans="3:9" s="118" customFormat="1" x14ac:dyDescent="0.25">
      <c r="C230" s="117"/>
      <c r="D230" s="117"/>
      <c r="E230" s="117"/>
      <c r="F230" s="117"/>
      <c r="G230" s="117"/>
      <c r="H230" s="117"/>
      <c r="I230" s="117"/>
    </row>
    <row r="231" spans="3:9" s="118" customFormat="1" x14ac:dyDescent="0.25">
      <c r="C231" s="117"/>
      <c r="D231" s="117"/>
      <c r="E231" s="117"/>
      <c r="F231" s="117"/>
      <c r="G231" s="117"/>
      <c r="H231" s="117"/>
      <c r="I231" s="117"/>
    </row>
    <row r="232" spans="3:9" s="118" customFormat="1" x14ac:dyDescent="0.25">
      <c r="C232" s="117"/>
      <c r="D232" s="117"/>
      <c r="E232" s="117"/>
      <c r="F232" s="117"/>
      <c r="G232" s="117"/>
      <c r="H232" s="117"/>
      <c r="I232" s="117"/>
    </row>
    <row r="233" spans="3:9" s="118" customFormat="1" x14ac:dyDescent="0.25">
      <c r="C233" s="117"/>
      <c r="D233" s="117"/>
      <c r="E233" s="117"/>
      <c r="F233" s="117"/>
      <c r="G233" s="117"/>
      <c r="H233" s="117"/>
      <c r="I233" s="117"/>
    </row>
    <row r="234" spans="3:9" s="118" customFormat="1" x14ac:dyDescent="0.25">
      <c r="C234" s="117"/>
      <c r="D234" s="117"/>
      <c r="E234" s="117"/>
      <c r="F234" s="117"/>
      <c r="G234" s="117"/>
      <c r="H234" s="117"/>
      <c r="I234" s="117"/>
    </row>
    <row r="235" spans="3:9" s="118" customFormat="1" x14ac:dyDescent="0.25">
      <c r="C235" s="117"/>
      <c r="D235" s="117"/>
      <c r="E235" s="117"/>
      <c r="F235" s="117"/>
      <c r="G235" s="117"/>
      <c r="H235" s="117"/>
      <c r="I235" s="117"/>
    </row>
    <row r="236" spans="3:9" s="118" customFormat="1" x14ac:dyDescent="0.25">
      <c r="C236" s="117"/>
      <c r="D236" s="117"/>
      <c r="E236" s="117"/>
      <c r="F236" s="117"/>
      <c r="G236" s="117"/>
      <c r="H236" s="117"/>
      <c r="I236" s="117"/>
    </row>
    <row r="237" spans="3:9" s="118" customFormat="1" x14ac:dyDescent="0.25">
      <c r="C237" s="117"/>
      <c r="D237" s="117"/>
      <c r="E237" s="117"/>
      <c r="F237" s="117"/>
      <c r="G237" s="117"/>
      <c r="H237" s="117"/>
      <c r="I237" s="117"/>
    </row>
    <row r="238" spans="3:9" s="118" customFormat="1" x14ac:dyDescent="0.25">
      <c r="C238" s="117"/>
      <c r="D238" s="117"/>
      <c r="E238" s="117"/>
      <c r="F238" s="117"/>
      <c r="G238" s="117"/>
      <c r="H238" s="117"/>
      <c r="I238" s="117"/>
    </row>
    <row r="239" spans="3:9" s="118" customFormat="1" x14ac:dyDescent="0.25">
      <c r="C239" s="117"/>
      <c r="D239" s="117"/>
      <c r="E239" s="117"/>
      <c r="F239" s="117"/>
      <c r="G239" s="117"/>
      <c r="H239" s="117"/>
      <c r="I239" s="117"/>
    </row>
    <row r="240" spans="3:9" s="118" customFormat="1" x14ac:dyDescent="0.25">
      <c r="C240" s="117"/>
      <c r="D240" s="117"/>
      <c r="E240" s="117"/>
      <c r="F240" s="117"/>
      <c r="G240" s="117"/>
      <c r="H240" s="117"/>
      <c r="I240" s="117"/>
    </row>
    <row r="241" spans="3:9" s="118" customFormat="1" x14ac:dyDescent="0.25">
      <c r="C241" s="117"/>
      <c r="D241" s="117"/>
      <c r="E241" s="117"/>
      <c r="F241" s="117"/>
      <c r="G241" s="117"/>
      <c r="H241" s="117"/>
      <c r="I241" s="117"/>
    </row>
    <row r="242" spans="3:9" s="118" customFormat="1" x14ac:dyDescent="0.25">
      <c r="C242" s="117"/>
      <c r="D242" s="117"/>
      <c r="E242" s="117"/>
      <c r="F242" s="117"/>
      <c r="G242" s="117"/>
      <c r="H242" s="117"/>
      <c r="I242" s="117"/>
    </row>
    <row r="243" spans="3:9" s="118" customFormat="1" x14ac:dyDescent="0.25">
      <c r="C243" s="117"/>
      <c r="D243" s="117"/>
      <c r="E243" s="117"/>
      <c r="F243" s="117"/>
      <c r="G243" s="117"/>
      <c r="H243" s="117"/>
      <c r="I243" s="117"/>
    </row>
    <row r="244" spans="3:9" s="118" customFormat="1" x14ac:dyDescent="0.25">
      <c r="C244" s="117"/>
      <c r="D244" s="117"/>
      <c r="E244" s="117"/>
      <c r="F244" s="117"/>
      <c r="G244" s="117"/>
      <c r="H244" s="117"/>
      <c r="I244" s="117"/>
    </row>
    <row r="245" spans="3:9" s="118" customFormat="1" x14ac:dyDescent="0.25">
      <c r="C245" s="117"/>
      <c r="D245" s="117"/>
      <c r="E245" s="117"/>
      <c r="F245" s="117"/>
      <c r="G245" s="117"/>
      <c r="H245" s="117"/>
      <c r="I245" s="117"/>
    </row>
    <row r="246" spans="3:9" s="118" customFormat="1" x14ac:dyDescent="0.25">
      <c r="C246" s="117"/>
      <c r="D246" s="117"/>
      <c r="E246" s="117"/>
      <c r="F246" s="117"/>
      <c r="G246" s="117"/>
      <c r="H246" s="117"/>
      <c r="I246" s="117"/>
    </row>
    <row r="247" spans="3:9" s="118" customFormat="1" x14ac:dyDescent="0.25">
      <c r="C247" s="117"/>
      <c r="D247" s="117"/>
      <c r="E247" s="117"/>
      <c r="F247" s="117"/>
      <c r="G247" s="117"/>
      <c r="H247" s="117"/>
      <c r="I247" s="117"/>
    </row>
    <row r="248" spans="3:9" s="118" customFormat="1" x14ac:dyDescent="0.25">
      <c r="C248" s="117"/>
      <c r="D248" s="117"/>
      <c r="E248" s="117"/>
      <c r="F248" s="117"/>
      <c r="G248" s="117"/>
      <c r="H248" s="117"/>
      <c r="I248" s="117"/>
    </row>
    <row r="249" spans="3:9" s="118" customFormat="1" x14ac:dyDescent="0.25">
      <c r="C249" s="117"/>
      <c r="D249" s="117"/>
      <c r="E249" s="117"/>
      <c r="F249" s="117"/>
      <c r="G249" s="117"/>
      <c r="H249" s="117"/>
      <c r="I249" s="117"/>
    </row>
    <row r="250" spans="3:9" s="118" customFormat="1" x14ac:dyDescent="0.25">
      <c r="C250" s="117"/>
      <c r="D250" s="117"/>
      <c r="E250" s="117"/>
      <c r="F250" s="117"/>
      <c r="G250" s="117"/>
      <c r="H250" s="117"/>
      <c r="I250" s="117"/>
    </row>
    <row r="251" spans="3:9" s="118" customFormat="1" x14ac:dyDescent="0.25">
      <c r="C251" s="117"/>
      <c r="D251" s="117"/>
      <c r="E251" s="117"/>
      <c r="F251" s="117"/>
      <c r="G251" s="117"/>
      <c r="H251" s="117"/>
      <c r="I251" s="117"/>
    </row>
    <row r="252" spans="3:9" s="118" customFormat="1" x14ac:dyDescent="0.25">
      <c r="C252" s="117"/>
      <c r="D252" s="117"/>
      <c r="E252" s="117"/>
      <c r="F252" s="117"/>
      <c r="G252" s="117"/>
      <c r="H252" s="117"/>
      <c r="I252" s="117"/>
    </row>
    <row r="253" spans="3:9" s="118" customFormat="1" x14ac:dyDescent="0.25">
      <c r="C253" s="117"/>
      <c r="D253" s="117"/>
      <c r="E253" s="117"/>
      <c r="F253" s="117"/>
      <c r="G253" s="117"/>
      <c r="H253" s="117"/>
      <c r="I253" s="117"/>
    </row>
    <row r="254" spans="3:9" s="118" customFormat="1" x14ac:dyDescent="0.25">
      <c r="C254" s="117"/>
      <c r="D254" s="117"/>
      <c r="E254" s="117"/>
      <c r="F254" s="117"/>
      <c r="G254" s="117"/>
      <c r="H254" s="117"/>
      <c r="I254" s="117"/>
    </row>
    <row r="255" spans="3:9" s="118" customFormat="1" x14ac:dyDescent="0.25">
      <c r="C255" s="117"/>
      <c r="D255" s="117"/>
      <c r="E255" s="117"/>
      <c r="F255" s="117"/>
      <c r="G255" s="117"/>
      <c r="H255" s="117"/>
      <c r="I255" s="117"/>
    </row>
    <row r="256" spans="3:9" s="118" customFormat="1" x14ac:dyDescent="0.25">
      <c r="C256" s="117"/>
      <c r="D256" s="117"/>
      <c r="E256" s="117"/>
      <c r="F256" s="117"/>
      <c r="G256" s="117"/>
      <c r="H256" s="117"/>
      <c r="I256" s="117"/>
    </row>
    <row r="257" spans="3:9" s="118" customFormat="1" x14ac:dyDescent="0.25">
      <c r="C257" s="117"/>
      <c r="D257" s="117"/>
      <c r="E257" s="117"/>
      <c r="F257" s="117"/>
      <c r="G257" s="117"/>
      <c r="H257" s="117"/>
      <c r="I257" s="117"/>
    </row>
    <row r="258" spans="3:9" s="118" customFormat="1" x14ac:dyDescent="0.25">
      <c r="C258" s="117"/>
      <c r="D258" s="117"/>
      <c r="E258" s="117"/>
      <c r="F258" s="117"/>
      <c r="G258" s="117"/>
      <c r="H258" s="117"/>
      <c r="I258" s="117"/>
    </row>
    <row r="259" spans="3:9" s="118" customFormat="1" x14ac:dyDescent="0.25">
      <c r="C259" s="117"/>
      <c r="D259" s="117"/>
      <c r="E259" s="117"/>
      <c r="F259" s="117"/>
      <c r="G259" s="117"/>
      <c r="H259" s="117"/>
      <c r="I259" s="117"/>
    </row>
    <row r="260" spans="3:9" s="118" customFormat="1" x14ac:dyDescent="0.25">
      <c r="C260" s="117"/>
      <c r="D260" s="117"/>
      <c r="E260" s="117"/>
      <c r="F260" s="117"/>
      <c r="G260" s="117"/>
      <c r="H260" s="117"/>
      <c r="I260" s="117"/>
    </row>
    <row r="261" spans="3:9" s="118" customFormat="1" x14ac:dyDescent="0.25">
      <c r="C261" s="117"/>
      <c r="D261" s="117"/>
      <c r="E261" s="117"/>
      <c r="F261" s="117"/>
      <c r="G261" s="117"/>
      <c r="H261" s="117"/>
      <c r="I261" s="117"/>
    </row>
    <row r="262" spans="3:9" s="118" customFormat="1" x14ac:dyDescent="0.25">
      <c r="C262" s="117"/>
      <c r="D262" s="117"/>
      <c r="E262" s="117"/>
      <c r="F262" s="117"/>
      <c r="G262" s="117"/>
      <c r="H262" s="117"/>
      <c r="I262" s="117"/>
    </row>
    <row r="263" spans="3:9" s="118" customFormat="1" x14ac:dyDescent="0.25">
      <c r="C263" s="117"/>
      <c r="D263" s="117"/>
      <c r="E263" s="117"/>
      <c r="F263" s="117"/>
      <c r="G263" s="117"/>
      <c r="H263" s="117"/>
      <c r="I263" s="117"/>
    </row>
    <row r="264" spans="3:9" s="118" customFormat="1" x14ac:dyDescent="0.25">
      <c r="C264" s="117"/>
      <c r="D264" s="117"/>
      <c r="E264" s="117"/>
      <c r="F264" s="117"/>
      <c r="G264" s="117"/>
      <c r="H264" s="117"/>
      <c r="I264" s="117"/>
    </row>
    <row r="265" spans="3:9" s="118" customFormat="1" x14ac:dyDescent="0.25">
      <c r="C265" s="117"/>
      <c r="D265" s="117"/>
      <c r="E265" s="117"/>
      <c r="F265" s="117"/>
      <c r="G265" s="117"/>
      <c r="H265" s="117"/>
      <c r="I265" s="117"/>
    </row>
    <row r="266" spans="3:9" s="118" customFormat="1" x14ac:dyDescent="0.25">
      <c r="C266" s="117"/>
      <c r="D266" s="117"/>
      <c r="E266" s="117"/>
      <c r="F266" s="117"/>
      <c r="G266" s="117"/>
      <c r="H266" s="117"/>
      <c r="I266" s="117"/>
    </row>
    <row r="267" spans="3:9" s="118" customFormat="1" x14ac:dyDescent="0.25">
      <c r="C267" s="117"/>
      <c r="D267" s="117"/>
      <c r="E267" s="117"/>
      <c r="F267" s="117"/>
      <c r="G267" s="117"/>
      <c r="H267" s="117"/>
      <c r="I267" s="117"/>
    </row>
    <row r="268" spans="3:9" s="118" customFormat="1" x14ac:dyDescent="0.25">
      <c r="C268" s="117"/>
      <c r="D268" s="117"/>
      <c r="E268" s="117"/>
      <c r="F268" s="117"/>
      <c r="G268" s="117"/>
      <c r="H268" s="117"/>
      <c r="I268" s="117"/>
    </row>
    <row r="269" spans="3:9" s="118" customFormat="1" x14ac:dyDescent="0.25">
      <c r="C269" s="117"/>
      <c r="D269" s="117"/>
      <c r="E269" s="117"/>
      <c r="F269" s="117"/>
      <c r="G269" s="117"/>
      <c r="H269" s="117"/>
      <c r="I269" s="117"/>
    </row>
    <row r="270" spans="3:9" s="118" customFormat="1" x14ac:dyDescent="0.25">
      <c r="C270" s="117"/>
      <c r="D270" s="117"/>
      <c r="E270" s="117"/>
      <c r="F270" s="117"/>
      <c r="G270" s="117"/>
      <c r="H270" s="117"/>
      <c r="I270" s="117"/>
    </row>
    <row r="271" spans="3:9" s="118" customFormat="1" x14ac:dyDescent="0.25">
      <c r="C271" s="117"/>
      <c r="D271" s="117"/>
      <c r="E271" s="117"/>
      <c r="F271" s="117"/>
      <c r="G271" s="117"/>
      <c r="H271" s="117"/>
      <c r="I271" s="117"/>
    </row>
    <row r="272" spans="3:9" s="118" customFormat="1" x14ac:dyDescent="0.25">
      <c r="C272" s="117"/>
      <c r="D272" s="117"/>
      <c r="E272" s="117"/>
      <c r="F272" s="117"/>
      <c r="G272" s="117"/>
      <c r="H272" s="117"/>
      <c r="I272" s="117"/>
    </row>
    <row r="273" spans="3:9" s="118" customFormat="1" x14ac:dyDescent="0.25">
      <c r="C273" s="117"/>
      <c r="D273" s="117"/>
      <c r="E273" s="117"/>
      <c r="F273" s="117"/>
      <c r="G273" s="117"/>
      <c r="H273" s="117"/>
      <c r="I273" s="117"/>
    </row>
    <row r="274" spans="3:9" s="118" customFormat="1" x14ac:dyDescent="0.25">
      <c r="C274" s="117"/>
      <c r="D274" s="117"/>
      <c r="E274" s="117"/>
      <c r="F274" s="117"/>
      <c r="G274" s="117"/>
      <c r="H274" s="117"/>
      <c r="I274" s="117"/>
    </row>
    <row r="275" spans="3:9" s="118" customFormat="1" x14ac:dyDescent="0.25">
      <c r="C275" s="117"/>
      <c r="D275" s="117"/>
      <c r="E275" s="117"/>
      <c r="F275" s="117"/>
      <c r="G275" s="117"/>
      <c r="H275" s="117"/>
      <c r="I275" s="117"/>
    </row>
    <row r="276" spans="3:9" s="118" customFormat="1" x14ac:dyDescent="0.25">
      <c r="C276" s="117"/>
      <c r="D276" s="117"/>
      <c r="E276" s="117"/>
      <c r="F276" s="117"/>
      <c r="G276" s="117"/>
      <c r="H276" s="117"/>
      <c r="I276" s="117"/>
    </row>
    <row r="277" spans="3:9" s="118" customFormat="1" x14ac:dyDescent="0.25">
      <c r="C277" s="117"/>
      <c r="D277" s="117"/>
      <c r="E277" s="117"/>
      <c r="F277" s="117"/>
      <c r="G277" s="117"/>
      <c r="H277" s="117"/>
      <c r="I277" s="117"/>
    </row>
    <row r="278" spans="3:9" s="118" customFormat="1" x14ac:dyDescent="0.25">
      <c r="C278" s="117"/>
      <c r="D278" s="117"/>
      <c r="E278" s="117"/>
      <c r="F278" s="117"/>
      <c r="G278" s="117"/>
      <c r="H278" s="117"/>
      <c r="I278" s="117"/>
    </row>
    <row r="279" spans="3:9" s="118" customFormat="1" x14ac:dyDescent="0.25">
      <c r="C279" s="117"/>
      <c r="D279" s="117"/>
      <c r="E279" s="117"/>
      <c r="F279" s="117"/>
      <c r="G279" s="117"/>
      <c r="H279" s="117"/>
      <c r="I279" s="117"/>
    </row>
    <row r="280" spans="3:9" s="118" customFormat="1" x14ac:dyDescent="0.25">
      <c r="C280" s="117"/>
      <c r="D280" s="117"/>
      <c r="E280" s="117"/>
      <c r="F280" s="117"/>
      <c r="G280" s="117"/>
      <c r="H280" s="117"/>
      <c r="I280" s="117"/>
    </row>
    <row r="281" spans="3:9" s="118" customFormat="1" x14ac:dyDescent="0.25">
      <c r="C281" s="117"/>
      <c r="D281" s="117"/>
      <c r="E281" s="117"/>
      <c r="F281" s="117"/>
      <c r="G281" s="117"/>
      <c r="H281" s="117"/>
      <c r="I281" s="117"/>
    </row>
    <row r="282" spans="3:9" s="118" customFormat="1" x14ac:dyDescent="0.25">
      <c r="C282" s="117"/>
      <c r="D282" s="117"/>
      <c r="E282" s="117"/>
      <c r="F282" s="117"/>
      <c r="G282" s="117"/>
      <c r="H282" s="117"/>
      <c r="I282" s="117"/>
    </row>
    <row r="283" spans="3:9" s="118" customFormat="1" x14ac:dyDescent="0.25">
      <c r="C283" s="117"/>
      <c r="D283" s="117"/>
      <c r="E283" s="117"/>
      <c r="F283" s="117"/>
      <c r="G283" s="117"/>
      <c r="H283" s="117"/>
      <c r="I283" s="117"/>
    </row>
    <row r="284" spans="3:9" s="118" customFormat="1" x14ac:dyDescent="0.25">
      <c r="C284" s="117"/>
      <c r="D284" s="117"/>
      <c r="E284" s="117"/>
      <c r="F284" s="117"/>
      <c r="G284" s="117"/>
      <c r="H284" s="117"/>
      <c r="I284" s="117"/>
    </row>
    <row r="285" spans="3:9" s="118" customFormat="1" x14ac:dyDescent="0.25">
      <c r="C285" s="117"/>
      <c r="D285" s="117"/>
      <c r="E285" s="117"/>
      <c r="F285" s="117"/>
      <c r="G285" s="117"/>
      <c r="H285" s="117"/>
      <c r="I285" s="117"/>
    </row>
    <row r="286" spans="3:9" s="118" customFormat="1" x14ac:dyDescent="0.25">
      <c r="C286" s="117"/>
      <c r="D286" s="117"/>
      <c r="E286" s="117"/>
      <c r="F286" s="117"/>
      <c r="G286" s="117"/>
      <c r="H286" s="117"/>
      <c r="I286" s="117"/>
    </row>
    <row r="287" spans="3:9" s="118" customFormat="1" x14ac:dyDescent="0.25">
      <c r="C287" s="117"/>
      <c r="D287" s="117"/>
      <c r="E287" s="117"/>
      <c r="F287" s="117"/>
      <c r="G287" s="117"/>
      <c r="H287" s="117"/>
      <c r="I287" s="117"/>
    </row>
    <row r="288" spans="3:9" s="118" customFormat="1" x14ac:dyDescent="0.25">
      <c r="C288" s="117"/>
      <c r="D288" s="117"/>
      <c r="E288" s="117"/>
      <c r="F288" s="117"/>
      <c r="G288" s="117"/>
      <c r="H288" s="117"/>
      <c r="I288" s="117"/>
    </row>
    <row r="289" spans="3:9" s="118" customFormat="1" x14ac:dyDescent="0.25">
      <c r="C289" s="117"/>
      <c r="D289" s="117"/>
      <c r="E289" s="117"/>
      <c r="F289" s="117"/>
      <c r="G289" s="117"/>
      <c r="H289" s="117"/>
      <c r="I289" s="117"/>
    </row>
    <row r="290" spans="3:9" s="118" customFormat="1" x14ac:dyDescent="0.25">
      <c r="C290" s="117"/>
      <c r="D290" s="117"/>
      <c r="E290" s="117"/>
      <c r="F290" s="117"/>
      <c r="G290" s="117"/>
      <c r="H290" s="117"/>
      <c r="I290" s="117"/>
    </row>
    <row r="291" spans="3:9" s="118" customFormat="1" x14ac:dyDescent="0.25">
      <c r="C291" s="117"/>
      <c r="D291" s="117"/>
      <c r="E291" s="117"/>
      <c r="F291" s="117"/>
      <c r="G291" s="117"/>
      <c r="H291" s="117"/>
      <c r="I291" s="117"/>
    </row>
    <row r="292" spans="3:9" s="118" customFormat="1" x14ac:dyDescent="0.25">
      <c r="C292" s="117"/>
      <c r="D292" s="117"/>
      <c r="E292" s="117"/>
      <c r="F292" s="117"/>
      <c r="G292" s="117"/>
      <c r="H292" s="117"/>
      <c r="I292" s="117"/>
    </row>
    <row r="293" spans="3:9" s="118" customFormat="1" x14ac:dyDescent="0.25">
      <c r="C293" s="117"/>
      <c r="D293" s="117"/>
      <c r="E293" s="117"/>
      <c r="F293" s="117"/>
      <c r="G293" s="117"/>
      <c r="H293" s="117"/>
      <c r="I293" s="117"/>
    </row>
    <row r="294" spans="3:9" s="118" customFormat="1" x14ac:dyDescent="0.25">
      <c r="C294" s="117"/>
      <c r="D294" s="117"/>
      <c r="E294" s="117"/>
      <c r="F294" s="117"/>
      <c r="G294" s="117"/>
      <c r="H294" s="117"/>
      <c r="I294" s="117"/>
    </row>
    <row r="295" spans="3:9" s="118" customFormat="1" x14ac:dyDescent="0.25">
      <c r="C295" s="117"/>
      <c r="D295" s="117"/>
      <c r="E295" s="117"/>
      <c r="F295" s="117"/>
      <c r="G295" s="117"/>
      <c r="H295" s="117"/>
      <c r="I295" s="117"/>
    </row>
    <row r="296" spans="3:9" s="118" customFormat="1" x14ac:dyDescent="0.25">
      <c r="C296" s="117"/>
      <c r="D296" s="117"/>
      <c r="E296" s="117"/>
      <c r="F296" s="117"/>
      <c r="G296" s="117"/>
      <c r="H296" s="117"/>
      <c r="I296" s="117"/>
    </row>
    <row r="297" spans="3:9" s="118" customFormat="1" x14ac:dyDescent="0.25">
      <c r="C297" s="117"/>
      <c r="D297" s="117"/>
      <c r="E297" s="117"/>
      <c r="F297" s="117"/>
      <c r="G297" s="117"/>
      <c r="H297" s="117"/>
      <c r="I297" s="117"/>
    </row>
    <row r="298" spans="3:9" s="118" customFormat="1" x14ac:dyDescent="0.25">
      <c r="C298" s="117"/>
      <c r="D298" s="117"/>
      <c r="E298" s="117"/>
      <c r="F298" s="117"/>
      <c r="G298" s="117"/>
      <c r="H298" s="117"/>
      <c r="I298" s="117"/>
    </row>
    <row r="299" spans="3:9" s="118" customFormat="1" x14ac:dyDescent="0.25">
      <c r="C299" s="117"/>
      <c r="D299" s="117"/>
      <c r="E299" s="117"/>
      <c r="F299" s="117"/>
      <c r="G299" s="117"/>
      <c r="H299" s="117"/>
      <c r="I299" s="117"/>
    </row>
    <row r="300" spans="3:9" s="118" customFormat="1" x14ac:dyDescent="0.25">
      <c r="C300" s="117"/>
      <c r="D300" s="117"/>
      <c r="E300" s="117"/>
      <c r="F300" s="117"/>
      <c r="G300" s="117"/>
      <c r="H300" s="117"/>
      <c r="I300" s="117"/>
    </row>
    <row r="301" spans="3:9" s="118" customFormat="1" x14ac:dyDescent="0.25">
      <c r="C301" s="117"/>
      <c r="D301" s="117"/>
      <c r="E301" s="117"/>
      <c r="F301" s="117"/>
      <c r="G301" s="117"/>
      <c r="H301" s="117"/>
      <c r="I301" s="117"/>
    </row>
    <row r="302" spans="3:9" s="118" customFormat="1" x14ac:dyDescent="0.25">
      <c r="C302" s="117"/>
      <c r="D302" s="117"/>
      <c r="E302" s="117"/>
      <c r="F302" s="117"/>
      <c r="G302" s="117"/>
      <c r="H302" s="117"/>
      <c r="I302" s="117"/>
    </row>
    <row r="303" spans="3:9" s="118" customFormat="1" x14ac:dyDescent="0.25">
      <c r="C303" s="117"/>
      <c r="D303" s="117"/>
      <c r="E303" s="117"/>
      <c r="F303" s="117"/>
      <c r="G303" s="117"/>
      <c r="H303" s="117"/>
      <c r="I303" s="117"/>
    </row>
    <row r="304" spans="3:9" s="118" customFormat="1" x14ac:dyDescent="0.25">
      <c r="C304" s="117"/>
      <c r="D304" s="117"/>
      <c r="E304" s="117"/>
      <c r="F304" s="117"/>
      <c r="G304" s="117"/>
      <c r="H304" s="117"/>
      <c r="I304" s="117"/>
    </row>
    <row r="305" spans="3:9" s="118" customFormat="1" x14ac:dyDescent="0.25">
      <c r="C305" s="117"/>
      <c r="D305" s="117"/>
      <c r="E305" s="117"/>
      <c r="F305" s="117"/>
      <c r="G305" s="117"/>
      <c r="H305" s="117"/>
      <c r="I305" s="117"/>
    </row>
    <row r="306" spans="3:9" s="118" customFormat="1" x14ac:dyDescent="0.25">
      <c r="C306" s="117"/>
      <c r="D306" s="117"/>
      <c r="E306" s="117"/>
      <c r="F306" s="117"/>
      <c r="G306" s="117"/>
      <c r="H306" s="117"/>
      <c r="I306" s="117"/>
    </row>
    <row r="307" spans="3:9" s="118" customFormat="1" x14ac:dyDescent="0.25">
      <c r="C307" s="117"/>
      <c r="D307" s="117"/>
      <c r="E307" s="117"/>
      <c r="F307" s="117"/>
      <c r="G307" s="117"/>
      <c r="H307" s="117"/>
      <c r="I307" s="117"/>
    </row>
    <row r="308" spans="3:9" s="118" customFormat="1" x14ac:dyDescent="0.25">
      <c r="C308" s="117"/>
      <c r="D308" s="117"/>
      <c r="E308" s="117"/>
      <c r="F308" s="117"/>
      <c r="G308" s="117"/>
      <c r="H308" s="117"/>
      <c r="I308" s="117"/>
    </row>
    <row r="309" spans="3:9" s="118" customFormat="1" x14ac:dyDescent="0.25">
      <c r="C309" s="117"/>
      <c r="D309" s="117"/>
      <c r="E309" s="117"/>
      <c r="F309" s="117"/>
      <c r="G309" s="117"/>
      <c r="H309" s="117"/>
      <c r="I309" s="117"/>
    </row>
    <row r="310" spans="3:9" s="118" customFormat="1" x14ac:dyDescent="0.25">
      <c r="C310" s="117"/>
      <c r="D310" s="117"/>
      <c r="E310" s="117"/>
      <c r="F310" s="117"/>
      <c r="G310" s="117"/>
      <c r="H310" s="117"/>
      <c r="I310" s="117"/>
    </row>
    <row r="311" spans="3:9" s="118" customFormat="1" x14ac:dyDescent="0.25">
      <c r="C311" s="117"/>
      <c r="D311" s="117"/>
      <c r="E311" s="117"/>
      <c r="F311" s="117"/>
      <c r="G311" s="117"/>
      <c r="H311" s="117"/>
      <c r="I311" s="117"/>
    </row>
    <row r="312" spans="3:9" s="118" customFormat="1" x14ac:dyDescent="0.25">
      <c r="C312" s="117"/>
      <c r="D312" s="117"/>
      <c r="E312" s="117"/>
      <c r="F312" s="117"/>
      <c r="G312" s="117"/>
      <c r="H312" s="117"/>
      <c r="I312" s="117"/>
    </row>
    <row r="313" spans="3:9" s="118" customFormat="1" x14ac:dyDescent="0.25">
      <c r="C313" s="117"/>
      <c r="D313" s="117"/>
      <c r="E313" s="117"/>
      <c r="F313" s="117"/>
      <c r="G313" s="117"/>
      <c r="H313" s="117"/>
      <c r="I313" s="117"/>
    </row>
    <row r="314" spans="3:9" s="118" customFormat="1" x14ac:dyDescent="0.25">
      <c r="C314" s="117"/>
      <c r="D314" s="117"/>
      <c r="E314" s="117"/>
      <c r="F314" s="117"/>
      <c r="G314" s="117"/>
      <c r="H314" s="117"/>
      <c r="I314" s="117"/>
    </row>
    <row r="315" spans="3:9" s="118" customFormat="1" x14ac:dyDescent="0.25">
      <c r="C315" s="117"/>
      <c r="D315" s="117"/>
      <c r="E315" s="117"/>
      <c r="F315" s="117"/>
      <c r="G315" s="117"/>
      <c r="H315" s="117"/>
      <c r="I315" s="117"/>
    </row>
    <row r="316" spans="3:9" s="118" customFormat="1" x14ac:dyDescent="0.25">
      <c r="C316" s="117"/>
      <c r="D316" s="117"/>
      <c r="E316" s="117"/>
      <c r="F316" s="117"/>
      <c r="G316" s="117"/>
      <c r="H316" s="117"/>
      <c r="I316" s="117"/>
    </row>
    <row r="317" spans="3:9" s="118" customFormat="1" x14ac:dyDescent="0.25">
      <c r="C317" s="117"/>
      <c r="D317" s="117"/>
      <c r="E317" s="117"/>
      <c r="F317" s="117"/>
      <c r="G317" s="117"/>
      <c r="H317" s="117"/>
      <c r="I317" s="117"/>
    </row>
    <row r="318" spans="3:9" s="118" customFormat="1" x14ac:dyDescent="0.25">
      <c r="C318" s="117"/>
      <c r="D318" s="117"/>
      <c r="E318" s="117"/>
      <c r="F318" s="117"/>
      <c r="G318" s="117"/>
      <c r="H318" s="117"/>
      <c r="I318" s="117"/>
    </row>
    <row r="319" spans="3:9" s="118" customFormat="1" x14ac:dyDescent="0.25">
      <c r="C319" s="117"/>
      <c r="D319" s="117"/>
      <c r="E319" s="117"/>
      <c r="F319" s="117"/>
      <c r="G319" s="117"/>
      <c r="H319" s="117"/>
      <c r="I319" s="117"/>
    </row>
    <row r="320" spans="3:9" s="118" customFormat="1" x14ac:dyDescent="0.25">
      <c r="C320" s="117"/>
      <c r="D320" s="117"/>
      <c r="E320" s="117"/>
      <c r="F320" s="117"/>
      <c r="G320" s="117"/>
      <c r="H320" s="117"/>
      <c r="I320" s="117"/>
    </row>
    <row r="321" spans="3:9" s="118" customFormat="1" x14ac:dyDescent="0.25">
      <c r="C321" s="117"/>
      <c r="D321" s="117"/>
      <c r="E321" s="117"/>
      <c r="F321" s="117"/>
      <c r="G321" s="117"/>
      <c r="H321" s="117"/>
      <c r="I321" s="117"/>
    </row>
    <row r="322" spans="3:9" s="118" customFormat="1" x14ac:dyDescent="0.25">
      <c r="C322" s="117"/>
      <c r="D322" s="117"/>
      <c r="E322" s="117"/>
      <c r="F322" s="117"/>
      <c r="G322" s="117"/>
      <c r="H322" s="117"/>
      <c r="I322" s="117"/>
    </row>
    <row r="323" spans="3:9" s="118" customFormat="1" x14ac:dyDescent="0.25">
      <c r="C323" s="117"/>
      <c r="D323" s="117"/>
      <c r="E323" s="117"/>
      <c r="F323" s="117"/>
      <c r="G323" s="117"/>
      <c r="H323" s="117"/>
      <c r="I323" s="117"/>
    </row>
    <row r="324" spans="3:9" s="118" customFormat="1" x14ac:dyDescent="0.25">
      <c r="C324" s="117"/>
      <c r="D324" s="117"/>
      <c r="E324" s="117"/>
      <c r="F324" s="117"/>
      <c r="G324" s="117"/>
      <c r="H324" s="117"/>
      <c r="I324" s="117"/>
    </row>
    <row r="325" spans="3:9" s="118" customFormat="1" x14ac:dyDescent="0.25">
      <c r="C325" s="117"/>
      <c r="D325" s="117"/>
      <c r="E325" s="117"/>
      <c r="F325" s="117"/>
      <c r="G325" s="117"/>
      <c r="H325" s="117"/>
      <c r="I325" s="117"/>
    </row>
    <row r="326" spans="3:9" s="118" customFormat="1" x14ac:dyDescent="0.25">
      <c r="C326" s="117"/>
      <c r="D326" s="117"/>
      <c r="E326" s="117"/>
      <c r="F326" s="117"/>
      <c r="G326" s="117"/>
      <c r="H326" s="117"/>
      <c r="I326" s="117"/>
    </row>
    <row r="327" spans="3:9" s="118" customFormat="1" x14ac:dyDescent="0.25">
      <c r="C327" s="117"/>
      <c r="D327" s="117"/>
      <c r="E327" s="117"/>
      <c r="F327" s="117"/>
      <c r="G327" s="117"/>
      <c r="H327" s="117"/>
      <c r="I327" s="117"/>
    </row>
    <row r="328" spans="3:9" s="118" customFormat="1" x14ac:dyDescent="0.25">
      <c r="C328" s="117"/>
      <c r="D328" s="117"/>
      <c r="E328" s="117"/>
      <c r="F328" s="117"/>
      <c r="G328" s="117"/>
      <c r="H328" s="117"/>
      <c r="I328" s="117"/>
    </row>
    <row r="329" spans="3:9" s="118" customFormat="1" x14ac:dyDescent="0.25">
      <c r="C329" s="117"/>
      <c r="D329" s="117"/>
      <c r="E329" s="117"/>
      <c r="F329" s="117"/>
      <c r="G329" s="117"/>
      <c r="H329" s="117"/>
      <c r="I329" s="117"/>
    </row>
    <row r="330" spans="3:9" s="118" customFormat="1" x14ac:dyDescent="0.25">
      <c r="C330" s="117"/>
      <c r="D330" s="117"/>
      <c r="E330" s="117"/>
      <c r="F330" s="117"/>
      <c r="G330" s="117"/>
      <c r="H330" s="117"/>
      <c r="I330" s="117"/>
    </row>
    <row r="331" spans="3:9" s="118" customFormat="1" x14ac:dyDescent="0.25">
      <c r="C331" s="117"/>
      <c r="D331" s="117"/>
      <c r="E331" s="117"/>
      <c r="F331" s="117"/>
      <c r="G331" s="117"/>
      <c r="H331" s="117"/>
      <c r="I331" s="117"/>
    </row>
    <row r="332" spans="3:9" s="118" customFormat="1" x14ac:dyDescent="0.25">
      <c r="C332" s="117"/>
      <c r="D332" s="117"/>
      <c r="E332" s="117"/>
      <c r="F332" s="117"/>
      <c r="G332" s="117"/>
      <c r="H332" s="117"/>
      <c r="I332" s="117"/>
    </row>
    <row r="333" spans="3:9" s="118" customFormat="1" x14ac:dyDescent="0.25">
      <c r="C333" s="117"/>
      <c r="D333" s="117"/>
      <c r="E333" s="117"/>
      <c r="F333" s="117"/>
      <c r="G333" s="117"/>
      <c r="H333" s="117"/>
      <c r="I333" s="117"/>
    </row>
    <row r="334" spans="3:9" s="118" customFormat="1" x14ac:dyDescent="0.25">
      <c r="C334" s="117"/>
      <c r="D334" s="117"/>
      <c r="E334" s="117"/>
      <c r="F334" s="117"/>
      <c r="G334" s="117"/>
      <c r="H334" s="117"/>
      <c r="I334" s="117"/>
    </row>
    <row r="335" spans="3:9" s="118" customFormat="1" x14ac:dyDescent="0.25">
      <c r="C335" s="117"/>
      <c r="D335" s="117"/>
      <c r="E335" s="117"/>
      <c r="F335" s="117"/>
      <c r="G335" s="117"/>
      <c r="H335" s="117"/>
      <c r="I335" s="117"/>
    </row>
    <row r="336" spans="3:9" s="118" customFormat="1" x14ac:dyDescent="0.25">
      <c r="C336" s="117"/>
      <c r="D336" s="117"/>
      <c r="E336" s="117"/>
      <c r="F336" s="117"/>
      <c r="G336" s="117"/>
      <c r="H336" s="117"/>
      <c r="I336" s="117"/>
    </row>
    <row r="337" spans="3:9" s="118" customFormat="1" x14ac:dyDescent="0.25">
      <c r="C337" s="117"/>
      <c r="D337" s="117"/>
      <c r="E337" s="117"/>
      <c r="F337" s="117"/>
      <c r="G337" s="117"/>
      <c r="H337" s="117"/>
      <c r="I337" s="117"/>
    </row>
    <row r="338" spans="3:9" s="118" customFormat="1" x14ac:dyDescent="0.25">
      <c r="C338" s="117"/>
      <c r="D338" s="117"/>
      <c r="E338" s="117"/>
      <c r="F338" s="117"/>
      <c r="G338" s="117"/>
      <c r="H338" s="117"/>
      <c r="I338" s="117"/>
    </row>
    <row r="339" spans="3:9" s="118" customFormat="1" x14ac:dyDescent="0.25">
      <c r="C339" s="117"/>
      <c r="D339" s="117"/>
      <c r="E339" s="117"/>
      <c r="F339" s="117"/>
      <c r="G339" s="117"/>
      <c r="H339" s="117"/>
      <c r="I339" s="117"/>
    </row>
    <row r="340" spans="3:9" s="118" customFormat="1" x14ac:dyDescent="0.25">
      <c r="C340" s="117"/>
      <c r="D340" s="117"/>
      <c r="E340" s="117"/>
      <c r="F340" s="117"/>
      <c r="G340" s="117"/>
      <c r="H340" s="117"/>
      <c r="I340" s="117"/>
    </row>
    <row r="341" spans="3:9" s="118" customFormat="1" x14ac:dyDescent="0.25">
      <c r="C341" s="117"/>
      <c r="D341" s="117"/>
      <c r="E341" s="117"/>
      <c r="F341" s="117"/>
      <c r="G341" s="117"/>
      <c r="H341" s="117"/>
      <c r="I341" s="117"/>
    </row>
    <row r="342" spans="3:9" s="118" customFormat="1" x14ac:dyDescent="0.25">
      <c r="C342" s="117"/>
      <c r="D342" s="117"/>
      <c r="E342" s="117"/>
      <c r="F342" s="117"/>
      <c r="G342" s="117"/>
      <c r="H342" s="117"/>
      <c r="I342" s="117"/>
    </row>
    <row r="343" spans="3:9" s="118" customFormat="1" x14ac:dyDescent="0.25">
      <c r="C343" s="117"/>
      <c r="D343" s="117"/>
      <c r="E343" s="117"/>
      <c r="F343" s="117"/>
      <c r="G343" s="117"/>
      <c r="H343" s="117"/>
      <c r="I343" s="117"/>
    </row>
    <row r="344" spans="3:9" s="118" customFormat="1" x14ac:dyDescent="0.25">
      <c r="C344" s="117"/>
      <c r="D344" s="117"/>
      <c r="E344" s="117"/>
      <c r="F344" s="117"/>
      <c r="G344" s="117"/>
      <c r="H344" s="117"/>
      <c r="I344" s="117"/>
    </row>
    <row r="345" spans="3:9" s="118" customFormat="1" x14ac:dyDescent="0.25">
      <c r="C345" s="117"/>
      <c r="D345" s="117"/>
      <c r="E345" s="117"/>
      <c r="F345" s="117"/>
      <c r="G345" s="117"/>
      <c r="H345" s="117"/>
      <c r="I345" s="117"/>
    </row>
    <row r="346" spans="3:9" s="118" customFormat="1" x14ac:dyDescent="0.25">
      <c r="C346" s="117"/>
      <c r="D346" s="117"/>
      <c r="E346" s="117"/>
      <c r="F346" s="117"/>
      <c r="G346" s="117"/>
      <c r="H346" s="117"/>
      <c r="I346" s="117"/>
    </row>
    <row r="347" spans="3:9" s="118" customFormat="1" x14ac:dyDescent="0.25">
      <c r="C347" s="117"/>
      <c r="D347" s="117"/>
      <c r="E347" s="117"/>
      <c r="F347" s="117"/>
      <c r="G347" s="117"/>
      <c r="H347" s="117"/>
      <c r="I347" s="117"/>
    </row>
    <row r="348" spans="3:9" s="118" customFormat="1" x14ac:dyDescent="0.25">
      <c r="C348" s="117"/>
      <c r="D348" s="117"/>
      <c r="E348" s="117"/>
      <c r="F348" s="117"/>
      <c r="G348" s="117"/>
      <c r="H348" s="117"/>
      <c r="I348" s="117"/>
    </row>
    <row r="349" spans="3:9" s="118" customFormat="1" x14ac:dyDescent="0.25">
      <c r="C349" s="117"/>
      <c r="D349" s="117"/>
      <c r="E349" s="117"/>
      <c r="F349" s="117"/>
      <c r="G349" s="117"/>
      <c r="H349" s="117"/>
      <c r="I349" s="117"/>
    </row>
    <row r="350" spans="3:9" s="118" customFormat="1" x14ac:dyDescent="0.25">
      <c r="C350" s="117"/>
      <c r="D350" s="117"/>
      <c r="E350" s="117"/>
      <c r="F350" s="117"/>
      <c r="G350" s="117"/>
      <c r="H350" s="117"/>
      <c r="I350" s="117"/>
    </row>
    <row r="351" spans="3:9" s="118" customFormat="1" x14ac:dyDescent="0.25">
      <c r="C351" s="117"/>
      <c r="D351" s="117"/>
      <c r="E351" s="117"/>
      <c r="F351" s="117"/>
      <c r="G351" s="117"/>
      <c r="H351" s="117"/>
      <c r="I351" s="117"/>
    </row>
    <row r="352" spans="3:9" s="118" customFormat="1" x14ac:dyDescent="0.25">
      <c r="C352" s="117"/>
      <c r="D352" s="117"/>
      <c r="E352" s="117"/>
      <c r="F352" s="117"/>
      <c r="G352" s="117"/>
      <c r="H352" s="117"/>
      <c r="I352" s="117"/>
    </row>
    <row r="353" spans="3:9" s="118" customFormat="1" x14ac:dyDescent="0.25">
      <c r="C353" s="117"/>
      <c r="D353" s="117"/>
      <c r="E353" s="117"/>
      <c r="F353" s="117"/>
      <c r="G353" s="117"/>
      <c r="H353" s="117"/>
      <c r="I353" s="117"/>
    </row>
    <row r="354" spans="3:9" s="118" customFormat="1" x14ac:dyDescent="0.25">
      <c r="C354" s="117"/>
      <c r="D354" s="117"/>
      <c r="E354" s="117"/>
      <c r="F354" s="117"/>
      <c r="G354" s="117"/>
      <c r="H354" s="117"/>
      <c r="I354" s="117"/>
    </row>
    <row r="355" spans="3:9" s="118" customFormat="1" x14ac:dyDescent="0.25">
      <c r="C355" s="117"/>
      <c r="D355" s="117"/>
      <c r="E355" s="117"/>
      <c r="F355" s="117"/>
      <c r="G355" s="117"/>
      <c r="H355" s="117"/>
      <c r="I355" s="117"/>
    </row>
    <row r="356" spans="3:9" s="118" customFormat="1" x14ac:dyDescent="0.25">
      <c r="C356" s="117"/>
      <c r="D356" s="117"/>
      <c r="E356" s="117"/>
      <c r="F356" s="117"/>
      <c r="G356" s="117"/>
      <c r="H356" s="117"/>
      <c r="I356" s="117"/>
    </row>
    <row r="357" spans="3:9" s="118" customFormat="1" x14ac:dyDescent="0.25">
      <c r="C357" s="117"/>
      <c r="D357" s="117"/>
      <c r="E357" s="117"/>
      <c r="F357" s="117"/>
      <c r="G357" s="117"/>
      <c r="H357" s="117"/>
      <c r="I357" s="117"/>
    </row>
    <row r="358" spans="3:9" s="118" customFormat="1" x14ac:dyDescent="0.25">
      <c r="C358" s="117"/>
      <c r="D358" s="117"/>
      <c r="E358" s="117"/>
      <c r="F358" s="117"/>
      <c r="G358" s="117"/>
      <c r="H358" s="117"/>
      <c r="I358" s="117"/>
    </row>
    <row r="359" spans="3:9" s="118" customFormat="1" x14ac:dyDescent="0.25">
      <c r="C359" s="117"/>
      <c r="D359" s="117"/>
      <c r="E359" s="117"/>
      <c r="F359" s="117"/>
      <c r="G359" s="117"/>
      <c r="H359" s="117"/>
      <c r="I359" s="117"/>
    </row>
    <row r="360" spans="3:9" s="118" customFormat="1" x14ac:dyDescent="0.25">
      <c r="C360" s="117"/>
      <c r="D360" s="117"/>
      <c r="E360" s="117"/>
      <c r="F360" s="117"/>
      <c r="G360" s="117"/>
      <c r="H360" s="117"/>
      <c r="I360" s="117"/>
    </row>
    <row r="361" spans="3:9" s="118" customFormat="1" x14ac:dyDescent="0.25">
      <c r="C361" s="117"/>
      <c r="D361" s="117"/>
      <c r="E361" s="117"/>
      <c r="F361" s="117"/>
      <c r="G361" s="117"/>
      <c r="H361" s="117"/>
      <c r="I361" s="117"/>
    </row>
    <row r="362" spans="3:9" s="118" customFormat="1" x14ac:dyDescent="0.25">
      <c r="C362" s="117"/>
      <c r="D362" s="117"/>
      <c r="E362" s="117"/>
      <c r="F362" s="117"/>
      <c r="G362" s="117"/>
      <c r="H362" s="117"/>
      <c r="I362" s="117"/>
    </row>
    <row r="363" spans="3:9" s="118" customFormat="1" x14ac:dyDescent="0.25">
      <c r="C363" s="117"/>
      <c r="D363" s="117"/>
      <c r="E363" s="117"/>
      <c r="F363" s="117"/>
      <c r="G363" s="117"/>
      <c r="H363" s="117"/>
      <c r="I363" s="117"/>
    </row>
    <row r="364" spans="3:9" s="118" customFormat="1" x14ac:dyDescent="0.25">
      <c r="C364" s="117"/>
      <c r="D364" s="117"/>
      <c r="E364" s="117"/>
      <c r="F364" s="117"/>
      <c r="G364" s="117"/>
      <c r="H364" s="117"/>
      <c r="I364" s="117"/>
    </row>
    <row r="365" spans="3:9" s="118" customFormat="1" x14ac:dyDescent="0.25">
      <c r="C365" s="117"/>
      <c r="D365" s="117"/>
      <c r="E365" s="117"/>
      <c r="F365" s="117"/>
      <c r="G365" s="117"/>
      <c r="H365" s="117"/>
      <c r="I365" s="117"/>
    </row>
    <row r="366" spans="3:9" s="118" customFormat="1" x14ac:dyDescent="0.25">
      <c r="C366" s="117"/>
      <c r="D366" s="117"/>
      <c r="E366" s="117"/>
      <c r="F366" s="117"/>
      <c r="G366" s="117"/>
      <c r="H366" s="117"/>
      <c r="I366" s="117"/>
    </row>
    <row r="367" spans="3:9" s="118" customFormat="1" x14ac:dyDescent="0.25">
      <c r="C367" s="117"/>
      <c r="D367" s="117"/>
      <c r="E367" s="117"/>
      <c r="F367" s="117"/>
      <c r="G367" s="117"/>
      <c r="H367" s="117"/>
      <c r="I367" s="117"/>
    </row>
    <row r="368" spans="3:9" s="118" customFormat="1" x14ac:dyDescent="0.25">
      <c r="C368" s="117"/>
      <c r="D368" s="117"/>
      <c r="E368" s="117"/>
      <c r="F368" s="117"/>
      <c r="G368" s="117"/>
      <c r="H368" s="117"/>
      <c r="I368" s="117"/>
    </row>
    <row r="369" spans="3:9" s="118" customFormat="1" x14ac:dyDescent="0.25">
      <c r="C369" s="117"/>
      <c r="D369" s="117"/>
      <c r="E369" s="117"/>
      <c r="F369" s="117"/>
      <c r="G369" s="117"/>
      <c r="H369" s="117"/>
      <c r="I369" s="117"/>
    </row>
    <row r="370" spans="3:9" s="118" customFormat="1" x14ac:dyDescent="0.25">
      <c r="C370" s="117"/>
      <c r="D370" s="117"/>
      <c r="E370" s="117"/>
      <c r="F370" s="117"/>
      <c r="G370" s="117"/>
      <c r="H370" s="117"/>
      <c r="I370" s="117"/>
    </row>
    <row r="371" spans="3:9" s="118" customFormat="1" x14ac:dyDescent="0.25">
      <c r="C371" s="117"/>
      <c r="D371" s="117"/>
      <c r="E371" s="117"/>
      <c r="F371" s="117"/>
      <c r="G371" s="117"/>
      <c r="H371" s="117"/>
      <c r="I371" s="117"/>
    </row>
    <row r="372" spans="3:9" s="118" customFormat="1" x14ac:dyDescent="0.25">
      <c r="C372" s="117"/>
      <c r="D372" s="117"/>
      <c r="E372" s="117"/>
      <c r="F372" s="117"/>
      <c r="G372" s="117"/>
      <c r="H372" s="117"/>
      <c r="I372" s="117"/>
    </row>
    <row r="373" spans="3:9" s="118" customFormat="1" x14ac:dyDescent="0.25">
      <c r="C373" s="117"/>
      <c r="D373" s="117"/>
      <c r="E373" s="117"/>
      <c r="F373" s="117"/>
      <c r="G373" s="117"/>
      <c r="H373" s="117"/>
      <c r="I373" s="117"/>
    </row>
    <row r="374" spans="3:9" s="118" customFormat="1" x14ac:dyDescent="0.25">
      <c r="C374" s="117"/>
      <c r="D374" s="117"/>
      <c r="E374" s="117"/>
      <c r="F374" s="117"/>
      <c r="G374" s="117"/>
      <c r="H374" s="117"/>
      <c r="I374" s="117"/>
    </row>
    <row r="375" spans="3:9" s="118" customFormat="1" x14ac:dyDescent="0.25">
      <c r="C375" s="117"/>
      <c r="D375" s="117"/>
      <c r="E375" s="117"/>
      <c r="F375" s="117"/>
      <c r="G375" s="117"/>
      <c r="H375" s="117"/>
      <c r="I375" s="117"/>
    </row>
    <row r="376" spans="3:9" s="118" customFormat="1" x14ac:dyDescent="0.25">
      <c r="C376" s="117"/>
      <c r="D376" s="117"/>
      <c r="E376" s="117"/>
      <c r="F376" s="117"/>
      <c r="G376" s="117"/>
      <c r="H376" s="117"/>
      <c r="I376" s="117"/>
    </row>
    <row r="377" spans="3:9" s="118" customFormat="1" x14ac:dyDescent="0.25">
      <c r="C377" s="117"/>
      <c r="D377" s="117"/>
      <c r="E377" s="117"/>
      <c r="F377" s="117"/>
      <c r="G377" s="117"/>
      <c r="H377" s="117"/>
      <c r="I377" s="117"/>
    </row>
    <row r="378" spans="3:9" s="118" customFormat="1" x14ac:dyDescent="0.25">
      <c r="C378" s="117"/>
      <c r="D378" s="117"/>
      <c r="E378" s="117"/>
      <c r="F378" s="117"/>
      <c r="G378" s="117"/>
      <c r="H378" s="117"/>
      <c r="I378" s="117"/>
    </row>
    <row r="379" spans="3:9" s="118" customFormat="1" x14ac:dyDescent="0.25">
      <c r="C379" s="117"/>
      <c r="D379" s="117"/>
      <c r="E379" s="117"/>
      <c r="F379" s="117"/>
      <c r="G379" s="117"/>
      <c r="H379" s="117"/>
      <c r="I379" s="117"/>
    </row>
    <row r="380" spans="3:9" s="118" customFormat="1" x14ac:dyDescent="0.25">
      <c r="C380" s="117"/>
      <c r="D380" s="117"/>
      <c r="E380" s="117"/>
      <c r="F380" s="117"/>
      <c r="G380" s="117"/>
      <c r="H380" s="117"/>
      <c r="I380" s="117"/>
    </row>
    <row r="381" spans="3:9" s="118" customFormat="1" x14ac:dyDescent="0.25">
      <c r="C381" s="117"/>
      <c r="D381" s="117"/>
      <c r="E381" s="117"/>
      <c r="F381" s="117"/>
      <c r="G381" s="117"/>
      <c r="H381" s="117"/>
      <c r="I381" s="117"/>
    </row>
    <row r="382" spans="3:9" s="118" customFormat="1" x14ac:dyDescent="0.25">
      <c r="C382" s="117"/>
      <c r="D382" s="117"/>
      <c r="E382" s="117"/>
      <c r="F382" s="117"/>
      <c r="G382" s="117"/>
      <c r="H382" s="117"/>
      <c r="I382" s="117"/>
    </row>
    <row r="383" spans="3:9" s="118" customFormat="1" x14ac:dyDescent="0.25">
      <c r="C383" s="117"/>
      <c r="D383" s="117"/>
      <c r="E383" s="117"/>
      <c r="F383" s="117"/>
      <c r="G383" s="117"/>
      <c r="H383" s="117"/>
      <c r="I383" s="117"/>
    </row>
    <row r="384" spans="3:9" s="118" customFormat="1" x14ac:dyDescent="0.25">
      <c r="C384" s="117"/>
      <c r="D384" s="117"/>
      <c r="E384" s="117"/>
      <c r="F384" s="117"/>
      <c r="G384" s="117"/>
      <c r="H384" s="117"/>
      <c r="I384" s="117"/>
    </row>
    <row r="385" spans="3:9" s="118" customFormat="1" x14ac:dyDescent="0.25">
      <c r="C385" s="117"/>
      <c r="D385" s="117"/>
      <c r="E385" s="117"/>
      <c r="F385" s="117"/>
      <c r="G385" s="117"/>
      <c r="H385" s="117"/>
      <c r="I385" s="117"/>
    </row>
    <row r="386" spans="3:9" s="118" customFormat="1" x14ac:dyDescent="0.25">
      <c r="C386" s="117"/>
      <c r="D386" s="117"/>
      <c r="E386" s="117"/>
      <c r="F386" s="117"/>
      <c r="G386" s="117"/>
      <c r="H386" s="117"/>
      <c r="I386" s="117"/>
    </row>
    <row r="387" spans="3:9" s="118" customFormat="1" x14ac:dyDescent="0.25">
      <c r="C387" s="117"/>
      <c r="D387" s="117"/>
      <c r="E387" s="117"/>
      <c r="F387" s="117"/>
      <c r="G387" s="117"/>
      <c r="H387" s="117"/>
      <c r="I387" s="117"/>
    </row>
    <row r="388" spans="3:9" s="118" customFormat="1" x14ac:dyDescent="0.25">
      <c r="C388" s="117"/>
      <c r="D388" s="117"/>
      <c r="E388" s="117"/>
      <c r="F388" s="117"/>
      <c r="G388" s="117"/>
      <c r="H388" s="117"/>
      <c r="I388" s="117"/>
    </row>
    <row r="389" spans="3:9" s="118" customFormat="1" x14ac:dyDescent="0.25">
      <c r="C389" s="117"/>
      <c r="D389" s="117"/>
      <c r="E389" s="117"/>
      <c r="F389" s="117"/>
      <c r="G389" s="117"/>
      <c r="H389" s="117"/>
      <c r="I389" s="117"/>
    </row>
    <row r="390" spans="3:9" s="118" customFormat="1" x14ac:dyDescent="0.25">
      <c r="C390" s="117"/>
      <c r="D390" s="117"/>
      <c r="E390" s="117"/>
      <c r="F390" s="117"/>
      <c r="G390" s="117"/>
      <c r="H390" s="117"/>
      <c r="I390" s="117"/>
    </row>
    <row r="391" spans="3:9" s="118" customFormat="1" x14ac:dyDescent="0.25">
      <c r="C391" s="117"/>
      <c r="D391" s="117"/>
      <c r="E391" s="117"/>
      <c r="F391" s="117"/>
      <c r="G391" s="117"/>
      <c r="H391" s="117"/>
      <c r="I391" s="117"/>
    </row>
    <row r="392" spans="3:9" s="118" customFormat="1" x14ac:dyDescent="0.25">
      <c r="C392" s="117"/>
      <c r="D392" s="117"/>
      <c r="E392" s="117"/>
      <c r="F392" s="117"/>
      <c r="G392" s="117"/>
      <c r="H392" s="117"/>
      <c r="I392" s="117"/>
    </row>
    <row r="393" spans="3:9" s="118" customFormat="1" x14ac:dyDescent="0.25">
      <c r="C393" s="117"/>
      <c r="D393" s="117"/>
      <c r="E393" s="117"/>
      <c r="F393" s="117"/>
      <c r="G393" s="117"/>
      <c r="H393" s="117"/>
      <c r="I393" s="117"/>
    </row>
    <row r="394" spans="3:9" s="118" customFormat="1" x14ac:dyDescent="0.25">
      <c r="C394" s="117"/>
      <c r="D394" s="117"/>
      <c r="E394" s="117"/>
      <c r="F394" s="117"/>
      <c r="G394" s="117"/>
      <c r="H394" s="117"/>
      <c r="I394" s="117"/>
    </row>
    <row r="395" spans="3:9" s="118" customFormat="1" x14ac:dyDescent="0.25">
      <c r="C395" s="117"/>
      <c r="D395" s="117"/>
      <c r="E395" s="117"/>
      <c r="F395" s="117"/>
      <c r="G395" s="117"/>
      <c r="H395" s="117"/>
      <c r="I395" s="117"/>
    </row>
    <row r="396" spans="3:9" s="118" customFormat="1" x14ac:dyDescent="0.25">
      <c r="C396" s="117"/>
      <c r="D396" s="117"/>
      <c r="E396" s="117"/>
      <c r="F396" s="117"/>
      <c r="G396" s="117"/>
      <c r="H396" s="117"/>
      <c r="I396" s="117"/>
    </row>
    <row r="397" spans="3:9" s="118" customFormat="1" x14ac:dyDescent="0.25">
      <c r="C397" s="117"/>
      <c r="D397" s="117"/>
      <c r="E397" s="117"/>
      <c r="F397" s="117"/>
      <c r="G397" s="117"/>
      <c r="H397" s="117"/>
      <c r="I397" s="117"/>
    </row>
    <row r="398" spans="3:9" s="118" customFormat="1" x14ac:dyDescent="0.25">
      <c r="C398" s="117"/>
      <c r="D398" s="117"/>
      <c r="E398" s="117"/>
      <c r="F398" s="117"/>
      <c r="G398" s="117"/>
      <c r="H398" s="117"/>
      <c r="I398" s="117"/>
    </row>
    <row r="399" spans="3:9" s="118" customFormat="1" x14ac:dyDescent="0.25">
      <c r="C399" s="117"/>
      <c r="D399" s="117"/>
      <c r="E399" s="117"/>
      <c r="F399" s="117"/>
      <c r="G399" s="117"/>
      <c r="H399" s="117"/>
      <c r="I399" s="117"/>
    </row>
    <row r="400" spans="3:9" s="118" customFormat="1" x14ac:dyDescent="0.25">
      <c r="C400" s="117"/>
      <c r="D400" s="117"/>
      <c r="E400" s="117"/>
      <c r="F400" s="117"/>
      <c r="G400" s="117"/>
      <c r="H400" s="117"/>
      <c r="I400" s="117"/>
    </row>
    <row r="401" spans="3:9" s="118" customFormat="1" x14ac:dyDescent="0.25">
      <c r="C401" s="117"/>
      <c r="D401" s="117"/>
      <c r="E401" s="117"/>
      <c r="F401" s="117"/>
      <c r="G401" s="117"/>
      <c r="H401" s="117"/>
      <c r="I401" s="117"/>
    </row>
    <row r="402" spans="3:9" s="118" customFormat="1" x14ac:dyDescent="0.25">
      <c r="C402" s="117"/>
      <c r="D402" s="117"/>
      <c r="E402" s="117"/>
      <c r="F402" s="117"/>
      <c r="G402" s="117"/>
      <c r="H402" s="117"/>
      <c r="I402" s="117"/>
    </row>
    <row r="403" spans="3:9" s="118" customFormat="1" x14ac:dyDescent="0.25">
      <c r="C403" s="117"/>
      <c r="D403" s="117"/>
      <c r="E403" s="117"/>
      <c r="F403" s="117"/>
      <c r="G403" s="117"/>
      <c r="H403" s="117"/>
      <c r="I403" s="117"/>
    </row>
    <row r="404" spans="3:9" s="118" customFormat="1" x14ac:dyDescent="0.25">
      <c r="C404" s="117"/>
      <c r="D404" s="117"/>
      <c r="E404" s="117"/>
      <c r="F404" s="117"/>
      <c r="G404" s="117"/>
      <c r="H404" s="117"/>
      <c r="I404" s="117"/>
    </row>
    <row r="405" spans="3:9" s="118" customFormat="1" x14ac:dyDescent="0.25">
      <c r="C405" s="117"/>
      <c r="D405" s="117"/>
      <c r="E405" s="117"/>
      <c r="F405" s="117"/>
      <c r="G405" s="117"/>
      <c r="H405" s="117"/>
      <c r="I405" s="117"/>
    </row>
    <row r="406" spans="3:9" s="118" customFormat="1" x14ac:dyDescent="0.25">
      <c r="C406" s="117"/>
      <c r="D406" s="117"/>
      <c r="E406" s="117"/>
      <c r="F406" s="117"/>
      <c r="G406" s="117"/>
      <c r="H406" s="117"/>
      <c r="I406" s="117"/>
    </row>
    <row r="407" spans="3:9" s="118" customFormat="1" x14ac:dyDescent="0.25">
      <c r="C407" s="117"/>
      <c r="D407" s="117"/>
      <c r="E407" s="117"/>
      <c r="F407" s="117"/>
      <c r="G407" s="117"/>
      <c r="H407" s="117"/>
      <c r="I407" s="117"/>
    </row>
    <row r="408" spans="3:9" s="118" customFormat="1" x14ac:dyDescent="0.25">
      <c r="C408" s="117"/>
      <c r="D408" s="117"/>
      <c r="E408" s="117"/>
      <c r="F408" s="117"/>
      <c r="G408" s="117"/>
      <c r="H408" s="117"/>
      <c r="I408" s="117"/>
    </row>
    <row r="409" spans="3:9" s="118" customFormat="1" x14ac:dyDescent="0.25">
      <c r="C409" s="117"/>
      <c r="D409" s="117"/>
      <c r="E409" s="117"/>
      <c r="F409" s="117"/>
      <c r="G409" s="117"/>
      <c r="H409" s="117"/>
      <c r="I409" s="117"/>
    </row>
    <row r="410" spans="3:9" s="118" customFormat="1" x14ac:dyDescent="0.25">
      <c r="C410" s="117"/>
      <c r="D410" s="117"/>
      <c r="E410" s="117"/>
      <c r="F410" s="117"/>
      <c r="G410" s="117"/>
      <c r="H410" s="117"/>
      <c r="I410" s="117"/>
    </row>
    <row r="411" spans="3:9" s="118" customFormat="1" x14ac:dyDescent="0.25">
      <c r="C411" s="117"/>
      <c r="D411" s="117"/>
      <c r="E411" s="117"/>
      <c r="F411" s="117"/>
      <c r="G411" s="117"/>
      <c r="H411" s="117"/>
      <c r="I411" s="117"/>
    </row>
    <row r="412" spans="3:9" s="118" customFormat="1" x14ac:dyDescent="0.25">
      <c r="C412" s="117"/>
      <c r="D412" s="117"/>
      <c r="E412" s="117"/>
      <c r="F412" s="117"/>
      <c r="G412" s="117"/>
      <c r="H412" s="117"/>
      <c r="I412" s="117"/>
    </row>
    <row r="413" spans="3:9" s="118" customFormat="1" x14ac:dyDescent="0.25">
      <c r="C413" s="117"/>
      <c r="D413" s="117"/>
      <c r="E413" s="117"/>
      <c r="F413" s="117"/>
      <c r="G413" s="117"/>
      <c r="H413" s="117"/>
      <c r="I413" s="117"/>
    </row>
  </sheetData>
  <mergeCells count="3">
    <mergeCell ref="F2:H2"/>
    <mergeCell ref="C2:E2"/>
    <mergeCell ref="A1:I1"/>
  </mergeCells>
  <phoneticPr fontId="8" type="noConversion"/>
  <pageMargins left="0.70866141732283505" right="0.70866141732283505" top="0.74803149606299202" bottom="0.74803149599999996" header="0.31496062992126" footer="0.56496062999999996"/>
  <pageSetup paperSize="9" scale="71"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opLeftCell="B4" zoomScaleNormal="100" workbookViewId="0">
      <selection activeCell="P18" sqref="P18"/>
    </sheetView>
  </sheetViews>
  <sheetFormatPr defaultColWidth="8.7265625" defaultRowHeight="15.5" x14ac:dyDescent="0.25"/>
  <cols>
    <col min="1" max="1" width="16.81640625" style="83" hidden="1" customWidth="1"/>
    <col min="2" max="2" width="30.54296875" style="114" customWidth="1"/>
    <col min="3" max="3" width="24" style="80" customWidth="1"/>
    <col min="4" max="4" width="11.7265625" style="80" customWidth="1"/>
    <col min="5" max="5" width="10.453125" style="81" customWidth="1"/>
    <col min="6" max="6" width="0.1796875" style="81" customWidth="1"/>
    <col min="7" max="7" width="2.81640625" style="82" customWidth="1"/>
    <col min="8" max="8" width="3.26953125" style="82" hidden="1" customWidth="1"/>
    <col min="9" max="9" width="20.81640625" style="80" customWidth="1"/>
    <col min="10" max="10" width="22" style="80" customWidth="1"/>
    <col min="11" max="11" width="2.7265625" style="83" customWidth="1"/>
    <col min="12" max="12" width="23.54296875" style="83" hidden="1" customWidth="1"/>
    <col min="13" max="13" width="13.453125" style="83" hidden="1" customWidth="1"/>
    <col min="14" max="27" width="8.7265625" style="85"/>
    <col min="28" max="16384" width="8.7265625" style="83"/>
  </cols>
  <sheetData>
    <row r="1" spans="1:27" ht="62" hidden="1" x14ac:dyDescent="0.25">
      <c r="A1" s="78" t="s">
        <v>656</v>
      </c>
      <c r="B1" s="79"/>
    </row>
    <row r="2" spans="1:27" ht="77.5" hidden="1" x14ac:dyDescent="0.25">
      <c r="A2" s="78" t="s">
        <v>666</v>
      </c>
      <c r="B2" s="79"/>
      <c r="C2" s="84"/>
      <c r="I2" s="78" t="s">
        <v>668</v>
      </c>
    </row>
    <row r="3" spans="1:27" ht="46.5" hidden="1" x14ac:dyDescent="0.25">
      <c r="A3" s="78"/>
      <c r="B3" s="79"/>
      <c r="C3" s="84"/>
      <c r="I3" s="78"/>
      <c r="L3" s="78" t="s">
        <v>657</v>
      </c>
    </row>
    <row r="4" spans="1:27" s="85" customFormat="1" ht="27.65" customHeight="1" x14ac:dyDescent="0.25">
      <c r="A4" s="401" t="s">
        <v>710</v>
      </c>
      <c r="B4" s="402"/>
      <c r="C4" s="402"/>
      <c r="D4" s="402"/>
      <c r="E4" s="402"/>
      <c r="F4" s="402"/>
      <c r="G4" s="402"/>
      <c r="H4" s="402"/>
      <c r="I4" s="402"/>
      <c r="J4" s="402"/>
    </row>
    <row r="5" spans="1:27" ht="36.65" hidden="1" customHeight="1" x14ac:dyDescent="0.25">
      <c r="A5" s="86" t="s">
        <v>677</v>
      </c>
      <c r="B5" s="87"/>
      <c r="C5" s="88"/>
      <c r="D5" s="88"/>
      <c r="E5" s="89"/>
      <c r="F5" s="90"/>
      <c r="G5" s="90"/>
      <c r="H5" s="90"/>
      <c r="I5" s="91" t="s">
        <v>698</v>
      </c>
      <c r="J5" s="92"/>
      <c r="M5" s="85"/>
    </row>
    <row r="6" spans="1:27" s="94" customFormat="1" ht="31" hidden="1" x14ac:dyDescent="0.35">
      <c r="A6" s="359" t="s">
        <v>696</v>
      </c>
      <c r="B6" s="359"/>
      <c r="C6" s="359"/>
      <c r="D6" s="360" t="s">
        <v>606</v>
      </c>
      <c r="E6" s="360"/>
      <c r="F6" s="276"/>
      <c r="G6" s="93"/>
      <c r="H6" s="82"/>
      <c r="N6" s="275"/>
      <c r="O6" s="275"/>
      <c r="P6" s="275"/>
      <c r="Q6" s="275"/>
      <c r="R6" s="275"/>
      <c r="S6" s="275"/>
      <c r="T6" s="275"/>
      <c r="U6" s="275"/>
      <c r="V6" s="275"/>
      <c r="W6" s="275"/>
      <c r="X6" s="275"/>
      <c r="Y6" s="275"/>
      <c r="Z6" s="275"/>
      <c r="AA6" s="275"/>
    </row>
    <row r="7" spans="1:27" s="98" customFormat="1" ht="31" x14ac:dyDescent="0.35">
      <c r="A7" s="357" t="s">
        <v>694</v>
      </c>
      <c r="B7" s="361" t="s">
        <v>605</v>
      </c>
      <c r="C7" s="361" t="s">
        <v>217</v>
      </c>
      <c r="D7" s="362" t="s">
        <v>59</v>
      </c>
      <c r="E7" s="362" t="s">
        <v>58</v>
      </c>
      <c r="F7" s="277"/>
      <c r="G7" s="93"/>
      <c r="H7" s="82"/>
      <c r="I7" s="95" t="s">
        <v>619</v>
      </c>
      <c r="J7" s="96" t="s">
        <v>620</v>
      </c>
      <c r="K7" s="85"/>
      <c r="L7" s="97" t="s">
        <v>584</v>
      </c>
      <c r="M7" s="97" t="s">
        <v>623</v>
      </c>
      <c r="N7" s="85"/>
      <c r="O7" s="85"/>
      <c r="P7" s="85"/>
      <c r="Q7" s="85"/>
      <c r="R7" s="85"/>
      <c r="S7" s="85"/>
      <c r="T7" s="85"/>
      <c r="U7" s="85"/>
      <c r="V7" s="85"/>
      <c r="W7" s="85"/>
      <c r="X7" s="85"/>
      <c r="Y7" s="85"/>
      <c r="Z7" s="85"/>
      <c r="AA7" s="85"/>
    </row>
    <row r="8" spans="1:27" ht="31" x14ac:dyDescent="0.35">
      <c r="A8" s="356">
        <v>3</v>
      </c>
      <c r="B8" s="356" t="s">
        <v>582</v>
      </c>
      <c r="C8" s="356" t="s">
        <v>279</v>
      </c>
      <c r="D8" s="363">
        <v>3440.2249999999999</v>
      </c>
      <c r="E8" s="363"/>
      <c r="F8" s="105"/>
      <c r="G8" s="93"/>
      <c r="I8" s="100">
        <f t="shared" ref="I8:I26" si="0">IF(ISNA(VLOOKUP(B8,BudgetList,8,FALSE) = TRUE),0,VLOOKUP(B8,BudgetList,8,FALSE))</f>
        <v>0</v>
      </c>
      <c r="J8" s="101">
        <f t="shared" ref="J8:J26" si="1">IF(ISNA(VLOOKUP(B8,BudgetList,8,FALSE) = TRUE),0,E8-I8)</f>
        <v>0</v>
      </c>
      <c r="L8" s="102" t="s">
        <v>699</v>
      </c>
      <c r="M8" s="103" t="e">
        <f>GETPIVOTDATA("Total Base Costs",$A$6,"Budget Status","Budgeted")</f>
        <v>#REF!</v>
      </c>
    </row>
    <row r="9" spans="1:27" ht="31" x14ac:dyDescent="0.35">
      <c r="A9" s="356"/>
      <c r="B9" s="356"/>
      <c r="C9" s="356"/>
      <c r="D9" s="363"/>
      <c r="E9" s="363"/>
      <c r="F9" s="105"/>
      <c r="G9" s="93"/>
      <c r="I9" s="100">
        <f t="shared" si="0"/>
        <v>0</v>
      </c>
      <c r="J9" s="101">
        <f t="shared" si="1"/>
        <v>0</v>
      </c>
      <c r="L9" s="71" t="s">
        <v>585</v>
      </c>
      <c r="M9" s="100" t="e">
        <f>#REF!</f>
        <v>#REF!</v>
      </c>
    </row>
    <row r="10" spans="1:27" x14ac:dyDescent="0.35">
      <c r="A10" s="356">
        <v>4</v>
      </c>
      <c r="B10" s="356" t="s">
        <v>170</v>
      </c>
      <c r="C10" s="356" t="s">
        <v>287</v>
      </c>
      <c r="D10" s="363"/>
      <c r="E10" s="363">
        <v>4972.5</v>
      </c>
      <c r="F10" s="105"/>
      <c r="G10" s="104"/>
      <c r="H10" s="105"/>
      <c r="I10" s="100">
        <f t="shared" si="0"/>
        <v>500</v>
      </c>
      <c r="J10" s="101">
        <f t="shared" si="1"/>
        <v>4472.5</v>
      </c>
    </row>
    <row r="11" spans="1:27" x14ac:dyDescent="0.35">
      <c r="A11" s="356"/>
      <c r="B11" s="356"/>
      <c r="C11" s="356"/>
      <c r="D11" s="363"/>
      <c r="E11" s="363"/>
      <c r="F11" s="105"/>
      <c r="G11" s="104"/>
      <c r="H11" s="105"/>
      <c r="I11" s="100">
        <f t="shared" si="0"/>
        <v>0</v>
      </c>
      <c r="J11" s="101">
        <f t="shared" si="1"/>
        <v>0</v>
      </c>
      <c r="L11" s="106"/>
      <c r="M11" s="105"/>
    </row>
    <row r="12" spans="1:27" ht="31" x14ac:dyDescent="0.35">
      <c r="A12" s="356">
        <v>5</v>
      </c>
      <c r="B12" s="356" t="s">
        <v>167</v>
      </c>
      <c r="C12" s="356" t="s">
        <v>291</v>
      </c>
      <c r="D12" s="363">
        <v>2208.5</v>
      </c>
      <c r="E12" s="363"/>
      <c r="F12" s="105"/>
      <c r="G12" s="104"/>
      <c r="H12" s="105"/>
      <c r="I12" s="100">
        <f t="shared" si="0"/>
        <v>2750</v>
      </c>
      <c r="J12" s="101">
        <f t="shared" si="1"/>
        <v>-2750</v>
      </c>
    </row>
    <row r="13" spans="1:27" x14ac:dyDescent="0.35">
      <c r="A13" s="356"/>
      <c r="B13" s="356"/>
      <c r="C13" s="356"/>
      <c r="D13" s="363"/>
      <c r="E13" s="363"/>
      <c r="F13" s="105"/>
      <c r="G13" s="104"/>
      <c r="H13" s="105"/>
      <c r="I13" s="100">
        <f t="shared" si="0"/>
        <v>0</v>
      </c>
      <c r="J13" s="101">
        <f t="shared" si="1"/>
        <v>0</v>
      </c>
    </row>
    <row r="14" spans="1:27" x14ac:dyDescent="0.35">
      <c r="A14" s="356">
        <v>6</v>
      </c>
      <c r="B14" s="356" t="s">
        <v>227</v>
      </c>
      <c r="C14" s="356" t="s">
        <v>227</v>
      </c>
      <c r="D14" s="363"/>
      <c r="E14" s="363">
        <v>3738.4565778159931</v>
      </c>
      <c r="F14" s="105"/>
      <c r="G14" s="104"/>
      <c r="H14" s="105"/>
      <c r="I14" s="100">
        <f t="shared" si="0"/>
        <v>5000</v>
      </c>
      <c r="J14" s="101">
        <f t="shared" si="1"/>
        <v>-1261.5434221840069</v>
      </c>
    </row>
    <row r="15" spans="1:27" x14ac:dyDescent="0.35">
      <c r="A15" s="356"/>
      <c r="B15" s="356"/>
      <c r="C15" s="356"/>
      <c r="D15" s="363"/>
      <c r="E15" s="363"/>
      <c r="F15" s="105"/>
      <c r="G15" s="104"/>
      <c r="H15" s="105"/>
      <c r="I15" s="100">
        <f t="shared" si="0"/>
        <v>0</v>
      </c>
      <c r="J15" s="101">
        <f t="shared" si="1"/>
        <v>0</v>
      </c>
    </row>
    <row r="16" spans="1:27" x14ac:dyDescent="0.35">
      <c r="A16" s="356">
        <v>7</v>
      </c>
      <c r="B16" s="356" t="s">
        <v>29</v>
      </c>
      <c r="C16" s="356" t="s">
        <v>306</v>
      </c>
      <c r="D16" s="363"/>
      <c r="E16" s="363">
        <v>3646.5</v>
      </c>
      <c r="F16" s="105"/>
      <c r="G16" s="104"/>
      <c r="H16" s="105"/>
      <c r="I16" s="100">
        <f t="shared" si="0"/>
        <v>6000</v>
      </c>
      <c r="J16" s="101">
        <f t="shared" si="1"/>
        <v>-2353.5</v>
      </c>
    </row>
    <row r="17" spans="1:10" x14ac:dyDescent="0.35">
      <c r="A17" s="356"/>
      <c r="B17" s="356"/>
      <c r="C17" s="356"/>
      <c r="D17" s="363"/>
      <c r="E17" s="363"/>
      <c r="F17" s="105"/>
      <c r="G17" s="104"/>
      <c r="H17" s="105"/>
      <c r="I17" s="100">
        <f t="shared" si="0"/>
        <v>0</v>
      </c>
      <c r="J17" s="101">
        <f t="shared" si="1"/>
        <v>0</v>
      </c>
    </row>
    <row r="18" spans="1:10" x14ac:dyDescent="0.35">
      <c r="A18" s="356">
        <v>8</v>
      </c>
      <c r="B18" s="356" t="s">
        <v>171</v>
      </c>
      <c r="C18" s="356" t="s">
        <v>310</v>
      </c>
      <c r="D18" s="363"/>
      <c r="E18" s="363">
        <v>4835</v>
      </c>
      <c r="F18" s="105"/>
      <c r="G18" s="104"/>
      <c r="H18" s="105"/>
      <c r="I18" s="100">
        <f t="shared" si="0"/>
        <v>1500</v>
      </c>
      <c r="J18" s="101">
        <f t="shared" si="1"/>
        <v>3335</v>
      </c>
    </row>
    <row r="19" spans="1:10" x14ac:dyDescent="0.35">
      <c r="A19" s="356"/>
      <c r="B19" s="356"/>
      <c r="C19" s="356"/>
      <c r="D19" s="363"/>
      <c r="E19" s="363"/>
      <c r="F19" s="105"/>
      <c r="G19" s="104"/>
      <c r="H19" s="105"/>
      <c r="I19" s="100">
        <f t="shared" si="0"/>
        <v>0</v>
      </c>
      <c r="J19" s="101">
        <f t="shared" si="1"/>
        <v>0</v>
      </c>
    </row>
    <row r="20" spans="1:10" ht="31" x14ac:dyDescent="0.35">
      <c r="A20" s="356">
        <v>9</v>
      </c>
      <c r="B20" s="356" t="s">
        <v>43</v>
      </c>
      <c r="C20" s="356" t="s">
        <v>319</v>
      </c>
      <c r="D20" s="363"/>
      <c r="E20" s="363">
        <v>2159</v>
      </c>
      <c r="F20" s="105"/>
      <c r="G20" s="104"/>
      <c r="H20" s="105"/>
      <c r="I20" s="100">
        <f t="shared" si="0"/>
        <v>4500</v>
      </c>
      <c r="J20" s="101">
        <f t="shared" si="1"/>
        <v>-2341</v>
      </c>
    </row>
    <row r="21" spans="1:10" x14ac:dyDescent="0.35">
      <c r="A21" s="356"/>
      <c r="B21" s="356"/>
      <c r="C21" s="356"/>
      <c r="D21" s="363"/>
      <c r="E21" s="363"/>
      <c r="F21" s="105"/>
      <c r="G21" s="104"/>
      <c r="H21" s="105"/>
      <c r="I21" s="100">
        <f t="shared" si="0"/>
        <v>0</v>
      </c>
      <c r="J21" s="101">
        <f t="shared" si="1"/>
        <v>0</v>
      </c>
    </row>
    <row r="22" spans="1:10" ht="46.5" x14ac:dyDescent="0.35">
      <c r="A22" s="356">
        <v>10</v>
      </c>
      <c r="B22" s="356" t="s">
        <v>239</v>
      </c>
      <c r="C22" s="356" t="s">
        <v>172</v>
      </c>
      <c r="D22" s="363">
        <v>960.54342218400689</v>
      </c>
      <c r="E22" s="363"/>
      <c r="F22" s="105"/>
      <c r="G22" s="104"/>
      <c r="H22" s="105"/>
      <c r="I22" s="100">
        <f t="shared" si="0"/>
        <v>2500</v>
      </c>
      <c r="J22" s="101">
        <f t="shared" si="1"/>
        <v>-2500</v>
      </c>
    </row>
    <row r="23" spans="1:10" x14ac:dyDescent="0.35">
      <c r="A23" s="356"/>
      <c r="B23" s="356"/>
      <c r="C23" s="356"/>
      <c r="D23" s="363"/>
      <c r="E23" s="363"/>
      <c r="F23" s="105"/>
      <c r="G23" s="104"/>
      <c r="H23" s="105"/>
      <c r="I23" s="100">
        <f t="shared" si="0"/>
        <v>0</v>
      </c>
      <c r="J23" s="101">
        <f t="shared" si="1"/>
        <v>0</v>
      </c>
    </row>
    <row r="24" spans="1:10" x14ac:dyDescent="0.35">
      <c r="A24" s="356">
        <v>11</v>
      </c>
      <c r="B24" s="356" t="s">
        <v>30</v>
      </c>
      <c r="C24" s="356" t="s">
        <v>341</v>
      </c>
      <c r="D24" s="363"/>
      <c r="E24" s="363">
        <v>17635</v>
      </c>
      <c r="F24" s="105"/>
      <c r="G24" s="104"/>
      <c r="H24" s="105"/>
      <c r="I24" s="100">
        <f t="shared" si="0"/>
        <v>15000</v>
      </c>
      <c r="J24" s="101">
        <f t="shared" si="1"/>
        <v>2635</v>
      </c>
    </row>
    <row r="25" spans="1:10" x14ac:dyDescent="0.35">
      <c r="A25" s="356"/>
      <c r="B25" s="356"/>
      <c r="C25" s="356"/>
      <c r="D25" s="363"/>
      <c r="E25" s="363"/>
      <c r="F25" s="105"/>
      <c r="G25" s="104"/>
      <c r="H25" s="105"/>
      <c r="I25" s="100">
        <f t="shared" si="0"/>
        <v>0</v>
      </c>
      <c r="J25" s="101">
        <f t="shared" si="1"/>
        <v>0</v>
      </c>
    </row>
    <row r="26" spans="1:10" x14ac:dyDescent="0.35">
      <c r="A26" s="356">
        <v>12</v>
      </c>
      <c r="B26" s="356" t="s">
        <v>176</v>
      </c>
      <c r="C26" s="356" t="s">
        <v>240</v>
      </c>
      <c r="D26" s="363"/>
      <c r="E26" s="363">
        <v>23187.5</v>
      </c>
      <c r="F26" s="105"/>
      <c r="G26" s="104"/>
      <c r="H26" s="105"/>
      <c r="I26" s="100">
        <f t="shared" si="0"/>
        <v>35000</v>
      </c>
      <c r="J26" s="101">
        <f t="shared" si="1"/>
        <v>-11812.5</v>
      </c>
    </row>
    <row r="27" spans="1:10" hidden="1" x14ac:dyDescent="0.35">
      <c r="A27" s="356"/>
      <c r="B27" s="356"/>
      <c r="C27" s="356"/>
      <c r="D27" s="363"/>
      <c r="E27" s="363"/>
      <c r="F27" s="105"/>
      <c r="G27" s="104"/>
      <c r="H27" s="105"/>
      <c r="I27" s="100">
        <f t="shared" ref="I27:I90" si="2">IF(ISNA(VLOOKUP(B27,BudgetList,8,FALSE) = TRUE),0,VLOOKUP(B27,BudgetList,8,FALSE))</f>
        <v>0</v>
      </c>
      <c r="J27" s="101">
        <f t="shared" ref="J27:J90" si="3">IF(ISNA(VLOOKUP(B27,BudgetList,8,FALSE) = TRUE),0,E27-I27)</f>
        <v>0</v>
      </c>
    </row>
    <row r="28" spans="1:10" hidden="1" x14ac:dyDescent="0.35">
      <c r="A28"/>
      <c r="B28"/>
      <c r="C28"/>
      <c r="D28"/>
      <c r="E28"/>
      <c r="F28"/>
      <c r="G28" s="104"/>
      <c r="H28" s="105"/>
      <c r="I28" s="100">
        <f t="shared" si="2"/>
        <v>0</v>
      </c>
      <c r="J28" s="101">
        <f t="shared" si="3"/>
        <v>0</v>
      </c>
    </row>
    <row r="29" spans="1:10" hidden="1" x14ac:dyDescent="0.35">
      <c r="A29"/>
      <c r="B29"/>
      <c r="C29"/>
      <c r="D29"/>
      <c r="E29"/>
      <c r="F29"/>
      <c r="G29" s="104"/>
      <c r="H29" s="105"/>
      <c r="I29" s="100">
        <f t="shared" si="2"/>
        <v>0</v>
      </c>
      <c r="J29" s="101">
        <f t="shared" si="3"/>
        <v>0</v>
      </c>
    </row>
    <row r="30" spans="1:10" hidden="1" x14ac:dyDescent="0.35">
      <c r="A30"/>
      <c r="B30"/>
      <c r="C30"/>
      <c r="D30"/>
      <c r="E30"/>
      <c r="F30"/>
      <c r="G30" s="104"/>
      <c r="H30" s="105"/>
      <c r="I30" s="100">
        <f t="shared" si="2"/>
        <v>0</v>
      </c>
      <c r="J30" s="101">
        <f t="shared" si="3"/>
        <v>0</v>
      </c>
    </row>
    <row r="31" spans="1:10" hidden="1" x14ac:dyDescent="0.35">
      <c r="A31" s="108"/>
      <c r="B31" s="108"/>
      <c r="C31" s="108"/>
      <c r="D31" s="108"/>
      <c r="E31" s="109"/>
      <c r="F31" s="104"/>
      <c r="G31" s="104"/>
      <c r="H31" s="105"/>
      <c r="I31" s="100">
        <f t="shared" si="2"/>
        <v>0</v>
      </c>
      <c r="J31" s="101">
        <f t="shared" si="3"/>
        <v>0</v>
      </c>
    </row>
    <row r="32" spans="1:10" hidden="1" x14ac:dyDescent="0.35">
      <c r="A32" s="108"/>
      <c r="B32" s="108"/>
      <c r="C32" s="108"/>
      <c r="D32" s="108"/>
      <c r="E32" s="109"/>
      <c r="F32" s="104"/>
      <c r="G32" s="104"/>
      <c r="H32" s="105"/>
      <c r="I32" s="100">
        <f t="shared" si="2"/>
        <v>0</v>
      </c>
      <c r="J32" s="101">
        <f t="shared" si="3"/>
        <v>0</v>
      </c>
    </row>
    <row r="33" spans="1:10" hidden="1" x14ac:dyDescent="0.35">
      <c r="A33" s="108"/>
      <c r="B33" s="108"/>
      <c r="C33" s="108"/>
      <c r="D33" s="108"/>
      <c r="E33" s="109"/>
      <c r="F33" s="104"/>
      <c r="G33" s="104"/>
      <c r="H33" s="105"/>
      <c r="I33" s="100">
        <f t="shared" si="2"/>
        <v>0</v>
      </c>
      <c r="J33" s="101">
        <f t="shared" si="3"/>
        <v>0</v>
      </c>
    </row>
    <row r="34" spans="1:10" hidden="1" x14ac:dyDescent="0.35">
      <c r="A34" s="108"/>
      <c r="B34" s="108"/>
      <c r="C34" s="108"/>
      <c r="D34" s="108"/>
      <c r="E34" s="109"/>
      <c r="F34" s="104"/>
      <c r="G34" s="104"/>
      <c r="H34" s="105"/>
      <c r="I34" s="100">
        <f t="shared" si="2"/>
        <v>0</v>
      </c>
      <c r="J34" s="101">
        <f t="shared" si="3"/>
        <v>0</v>
      </c>
    </row>
    <row r="35" spans="1:10" hidden="1" x14ac:dyDescent="0.35">
      <c r="A35" s="108"/>
      <c r="B35" s="108"/>
      <c r="C35" s="108"/>
      <c r="D35" s="108"/>
      <c r="E35" s="109"/>
      <c r="F35" s="104"/>
      <c r="G35" s="104"/>
      <c r="H35" s="105"/>
      <c r="I35" s="100">
        <f t="shared" si="2"/>
        <v>0</v>
      </c>
      <c r="J35" s="101">
        <f t="shared" si="3"/>
        <v>0</v>
      </c>
    </row>
    <row r="36" spans="1:10" hidden="1" x14ac:dyDescent="0.35">
      <c r="A36" s="108"/>
      <c r="B36" s="108"/>
      <c r="C36" s="108"/>
      <c r="D36" s="108"/>
      <c r="E36" s="109"/>
      <c r="F36" s="104"/>
      <c r="G36" s="104"/>
      <c r="H36" s="105"/>
      <c r="I36" s="100">
        <f t="shared" si="2"/>
        <v>0</v>
      </c>
      <c r="J36" s="101">
        <f t="shared" si="3"/>
        <v>0</v>
      </c>
    </row>
    <row r="37" spans="1:10" hidden="1" x14ac:dyDescent="0.35">
      <c r="A37" s="108"/>
      <c r="B37" s="108"/>
      <c r="C37" s="108"/>
      <c r="D37" s="108"/>
      <c r="E37" s="109"/>
      <c r="F37" s="104"/>
      <c r="G37" s="104"/>
      <c r="H37" s="105"/>
      <c r="I37" s="100">
        <f t="shared" si="2"/>
        <v>0</v>
      </c>
      <c r="J37" s="101">
        <f t="shared" si="3"/>
        <v>0</v>
      </c>
    </row>
    <row r="38" spans="1:10" hidden="1" x14ac:dyDescent="0.35">
      <c r="A38" s="108"/>
      <c r="B38" s="108"/>
      <c r="C38" s="108"/>
      <c r="D38" s="108"/>
      <c r="E38" s="109"/>
      <c r="F38" s="104"/>
      <c r="G38" s="104"/>
      <c r="H38" s="105"/>
      <c r="I38" s="100">
        <f t="shared" si="2"/>
        <v>0</v>
      </c>
      <c r="J38" s="101">
        <f t="shared" si="3"/>
        <v>0</v>
      </c>
    </row>
    <row r="39" spans="1:10" hidden="1" x14ac:dyDescent="0.35">
      <c r="A39" s="108"/>
      <c r="B39" s="108"/>
      <c r="C39" s="108"/>
      <c r="D39" s="108"/>
      <c r="E39" s="109"/>
      <c r="F39" s="104"/>
      <c r="G39" s="104"/>
      <c r="H39" s="105"/>
      <c r="I39" s="100">
        <f t="shared" si="2"/>
        <v>0</v>
      </c>
      <c r="J39" s="101">
        <f t="shared" si="3"/>
        <v>0</v>
      </c>
    </row>
    <row r="40" spans="1:10" hidden="1" x14ac:dyDescent="0.35">
      <c r="A40" s="108"/>
      <c r="B40" s="108"/>
      <c r="C40" s="108"/>
      <c r="D40" s="108"/>
      <c r="E40" s="109"/>
      <c r="F40" s="104"/>
      <c r="G40" s="104"/>
      <c r="H40" s="105"/>
      <c r="I40" s="100">
        <f t="shared" si="2"/>
        <v>0</v>
      </c>
      <c r="J40" s="101">
        <f t="shared" si="3"/>
        <v>0</v>
      </c>
    </row>
    <row r="41" spans="1:10" hidden="1" x14ac:dyDescent="0.35">
      <c r="A41" s="110"/>
      <c r="B41" s="110"/>
      <c r="C41" s="110"/>
      <c r="D41" s="110"/>
      <c r="E41" s="110"/>
      <c r="F41" s="110"/>
      <c r="G41" s="104"/>
      <c r="H41" s="90"/>
      <c r="I41" s="100">
        <f t="shared" si="2"/>
        <v>0</v>
      </c>
      <c r="J41" s="101">
        <f t="shared" si="3"/>
        <v>0</v>
      </c>
    </row>
    <row r="42" spans="1:10" hidden="1" x14ac:dyDescent="0.35">
      <c r="A42" s="110"/>
      <c r="B42" s="110"/>
      <c r="C42" s="110"/>
      <c r="D42" s="110"/>
      <c r="E42" s="110"/>
      <c r="F42" s="110"/>
      <c r="G42" s="104"/>
      <c r="H42" s="104"/>
      <c r="I42" s="100">
        <f t="shared" si="2"/>
        <v>0</v>
      </c>
      <c r="J42" s="101">
        <f t="shared" si="3"/>
        <v>0</v>
      </c>
    </row>
    <row r="43" spans="1:10" hidden="1" x14ac:dyDescent="0.35">
      <c r="A43" s="110"/>
      <c r="B43" s="110"/>
      <c r="C43" s="110"/>
      <c r="D43" s="110"/>
      <c r="I43" s="100">
        <f t="shared" si="2"/>
        <v>0</v>
      </c>
      <c r="J43" s="101">
        <f t="shared" si="3"/>
        <v>0</v>
      </c>
    </row>
    <row r="44" spans="1:10" hidden="1" x14ac:dyDescent="0.35">
      <c r="A44" s="110"/>
      <c r="B44" s="110"/>
      <c r="C44" s="110"/>
      <c r="D44" s="110"/>
      <c r="E44" s="111"/>
      <c r="F44" s="90"/>
      <c r="G44" s="90"/>
      <c r="H44" s="90"/>
      <c r="I44" s="100">
        <f t="shared" si="2"/>
        <v>0</v>
      </c>
      <c r="J44" s="101">
        <f t="shared" si="3"/>
        <v>0</v>
      </c>
    </row>
    <row r="45" spans="1:10" hidden="1" x14ac:dyDescent="0.35">
      <c r="A45" s="110"/>
      <c r="B45" s="110"/>
      <c r="C45" s="110"/>
      <c r="D45" s="110"/>
      <c r="E45" s="112"/>
      <c r="F45" s="112"/>
      <c r="G45" s="93"/>
      <c r="H45" s="93"/>
      <c r="I45" s="100">
        <f t="shared" si="2"/>
        <v>0</v>
      </c>
      <c r="J45" s="101">
        <f t="shared" si="3"/>
        <v>0</v>
      </c>
    </row>
    <row r="46" spans="1:10" hidden="1" x14ac:dyDescent="0.35">
      <c r="A46" s="110"/>
      <c r="B46" s="110"/>
      <c r="C46" s="110"/>
      <c r="D46" s="110"/>
      <c r="E46" s="112"/>
      <c r="F46" s="112"/>
      <c r="G46" s="93"/>
      <c r="H46" s="93"/>
      <c r="I46" s="100">
        <f t="shared" si="2"/>
        <v>0</v>
      </c>
      <c r="J46" s="101">
        <f t="shared" si="3"/>
        <v>0</v>
      </c>
    </row>
    <row r="47" spans="1:10" hidden="1" x14ac:dyDescent="0.35">
      <c r="A47" s="110"/>
      <c r="B47" s="110"/>
      <c r="C47" s="110"/>
      <c r="D47" s="110"/>
      <c r="E47" s="112"/>
      <c r="F47" s="112"/>
      <c r="G47" s="93"/>
      <c r="H47" s="93"/>
      <c r="I47" s="100">
        <f t="shared" si="2"/>
        <v>0</v>
      </c>
      <c r="J47" s="101">
        <f t="shared" si="3"/>
        <v>0</v>
      </c>
    </row>
    <row r="48" spans="1:10" hidden="1" x14ac:dyDescent="0.35">
      <c r="A48" s="110"/>
      <c r="B48" s="110"/>
      <c r="C48" s="110"/>
      <c r="D48" s="110"/>
      <c r="E48" s="112"/>
      <c r="F48" s="112"/>
      <c r="G48" s="93"/>
      <c r="H48" s="93"/>
      <c r="I48" s="100">
        <f t="shared" si="2"/>
        <v>0</v>
      </c>
      <c r="J48" s="101">
        <f t="shared" si="3"/>
        <v>0</v>
      </c>
    </row>
    <row r="49" spans="1:10" hidden="1" x14ac:dyDescent="0.35">
      <c r="A49" s="110"/>
      <c r="B49" s="110"/>
      <c r="C49" s="110"/>
      <c r="D49" s="110"/>
      <c r="E49" s="112"/>
      <c r="F49" s="112"/>
      <c r="G49" s="93"/>
      <c r="H49" s="93"/>
      <c r="I49" s="100">
        <f t="shared" si="2"/>
        <v>0</v>
      </c>
      <c r="J49" s="101">
        <f t="shared" si="3"/>
        <v>0</v>
      </c>
    </row>
    <row r="50" spans="1:10" hidden="1" x14ac:dyDescent="0.35">
      <c r="A50" s="110"/>
      <c r="B50" s="110"/>
      <c r="C50" s="110"/>
      <c r="D50" s="110"/>
      <c r="E50" s="112"/>
      <c r="F50" s="112"/>
      <c r="G50" s="93"/>
      <c r="H50" s="93"/>
      <c r="I50" s="100">
        <f t="shared" si="2"/>
        <v>0</v>
      </c>
      <c r="J50" s="101">
        <f t="shared" si="3"/>
        <v>0</v>
      </c>
    </row>
    <row r="51" spans="1:10" hidden="1" x14ac:dyDescent="0.25">
      <c r="B51" s="83"/>
      <c r="C51" s="83"/>
      <c r="D51" s="83"/>
      <c r="E51" s="85"/>
      <c r="F51" s="85"/>
      <c r="G51" s="113"/>
      <c r="H51" s="113"/>
      <c r="I51" s="100">
        <f t="shared" si="2"/>
        <v>0</v>
      </c>
      <c r="J51" s="101">
        <f t="shared" si="3"/>
        <v>0</v>
      </c>
    </row>
    <row r="52" spans="1:10" hidden="1" x14ac:dyDescent="0.25">
      <c r="B52" s="83"/>
      <c r="C52" s="83"/>
      <c r="D52" s="83"/>
      <c r="E52" s="85"/>
      <c r="F52" s="85"/>
      <c r="G52" s="113"/>
      <c r="H52" s="113"/>
      <c r="I52" s="100">
        <f t="shared" si="2"/>
        <v>0</v>
      </c>
      <c r="J52" s="101">
        <f t="shared" si="3"/>
        <v>0</v>
      </c>
    </row>
    <row r="53" spans="1:10" hidden="1" x14ac:dyDescent="0.25">
      <c r="B53" s="83"/>
      <c r="C53" s="83"/>
      <c r="D53" s="83"/>
      <c r="E53" s="85"/>
      <c r="F53" s="85"/>
      <c r="G53" s="113"/>
      <c r="H53" s="113"/>
      <c r="I53" s="100">
        <f t="shared" si="2"/>
        <v>0</v>
      </c>
      <c r="J53" s="101">
        <f t="shared" si="3"/>
        <v>0</v>
      </c>
    </row>
    <row r="54" spans="1:10" hidden="1" x14ac:dyDescent="0.25">
      <c r="B54" s="83"/>
      <c r="C54" s="83"/>
      <c r="D54" s="83"/>
      <c r="E54" s="85"/>
      <c r="F54" s="85"/>
      <c r="G54" s="113"/>
      <c r="H54" s="113"/>
      <c r="I54" s="100">
        <f t="shared" si="2"/>
        <v>0</v>
      </c>
      <c r="J54" s="101">
        <f t="shared" si="3"/>
        <v>0</v>
      </c>
    </row>
    <row r="55" spans="1:10" hidden="1" x14ac:dyDescent="0.25">
      <c r="B55" s="83"/>
      <c r="C55" s="83"/>
      <c r="D55" s="83"/>
      <c r="E55" s="85"/>
      <c r="F55" s="85"/>
      <c r="G55" s="113"/>
      <c r="H55" s="113"/>
      <c r="I55" s="100">
        <f t="shared" si="2"/>
        <v>0</v>
      </c>
      <c r="J55" s="101">
        <f t="shared" si="3"/>
        <v>0</v>
      </c>
    </row>
    <row r="56" spans="1:10" hidden="1" x14ac:dyDescent="0.25">
      <c r="B56" s="83"/>
      <c r="C56" s="83"/>
      <c r="D56" s="83"/>
      <c r="E56" s="85"/>
      <c r="F56" s="85"/>
      <c r="G56" s="113"/>
      <c r="H56" s="113"/>
      <c r="I56" s="100">
        <f t="shared" si="2"/>
        <v>0</v>
      </c>
      <c r="J56" s="101">
        <f t="shared" si="3"/>
        <v>0</v>
      </c>
    </row>
    <row r="57" spans="1:10" hidden="1" x14ac:dyDescent="0.25">
      <c r="B57" s="83"/>
      <c r="C57" s="83"/>
      <c r="D57" s="83"/>
      <c r="E57" s="85"/>
      <c r="F57" s="85"/>
      <c r="G57" s="113"/>
      <c r="H57" s="113"/>
      <c r="I57" s="100">
        <f t="shared" si="2"/>
        <v>0</v>
      </c>
      <c r="J57" s="101">
        <f t="shared" si="3"/>
        <v>0</v>
      </c>
    </row>
    <row r="58" spans="1:10" hidden="1" x14ac:dyDescent="0.25">
      <c r="B58" s="83"/>
      <c r="C58" s="83"/>
      <c r="D58" s="83"/>
      <c r="E58" s="85"/>
      <c r="F58" s="85"/>
      <c r="G58" s="113"/>
      <c r="H58" s="113"/>
      <c r="I58" s="100">
        <f t="shared" si="2"/>
        <v>0</v>
      </c>
      <c r="J58" s="101">
        <f t="shared" si="3"/>
        <v>0</v>
      </c>
    </row>
    <row r="59" spans="1:10" hidden="1" x14ac:dyDescent="0.25">
      <c r="B59" s="83"/>
      <c r="C59" s="83"/>
      <c r="D59" s="83"/>
      <c r="E59" s="85"/>
      <c r="F59" s="85"/>
      <c r="G59" s="113"/>
      <c r="H59" s="113"/>
      <c r="I59" s="100">
        <f t="shared" si="2"/>
        <v>0</v>
      </c>
      <c r="J59" s="101">
        <f t="shared" si="3"/>
        <v>0</v>
      </c>
    </row>
    <row r="60" spans="1:10" hidden="1" x14ac:dyDescent="0.25">
      <c r="B60" s="83"/>
      <c r="C60" s="83"/>
      <c r="D60" s="83"/>
      <c r="E60" s="85"/>
      <c r="F60" s="85"/>
      <c r="G60" s="113"/>
      <c r="H60" s="113"/>
      <c r="I60" s="100">
        <f t="shared" si="2"/>
        <v>0</v>
      </c>
      <c r="J60" s="101">
        <f t="shared" si="3"/>
        <v>0</v>
      </c>
    </row>
    <row r="61" spans="1:10" hidden="1" x14ac:dyDescent="0.25">
      <c r="B61" s="83"/>
      <c r="C61" s="83"/>
      <c r="D61" s="83"/>
      <c r="E61" s="85"/>
      <c r="F61" s="85"/>
      <c r="G61" s="113"/>
      <c r="H61" s="113"/>
      <c r="I61" s="100">
        <f t="shared" si="2"/>
        <v>0</v>
      </c>
      <c r="J61" s="101">
        <f t="shared" si="3"/>
        <v>0</v>
      </c>
    </row>
    <row r="62" spans="1:10" hidden="1" x14ac:dyDescent="0.25">
      <c r="B62" s="83"/>
      <c r="C62" s="83"/>
      <c r="D62" s="83"/>
      <c r="E62" s="85"/>
      <c r="F62" s="85"/>
      <c r="G62" s="113"/>
      <c r="H62" s="113"/>
      <c r="I62" s="100">
        <f t="shared" si="2"/>
        <v>0</v>
      </c>
      <c r="J62" s="101">
        <f t="shared" si="3"/>
        <v>0</v>
      </c>
    </row>
    <row r="63" spans="1:10" hidden="1" x14ac:dyDescent="0.25">
      <c r="B63" s="83"/>
      <c r="C63" s="83"/>
      <c r="D63" s="83"/>
      <c r="E63" s="85"/>
      <c r="F63" s="85"/>
      <c r="G63" s="113"/>
      <c r="H63" s="113"/>
      <c r="I63" s="100">
        <f t="shared" si="2"/>
        <v>0</v>
      </c>
      <c r="J63" s="101">
        <f t="shared" si="3"/>
        <v>0</v>
      </c>
    </row>
    <row r="64" spans="1:10" hidden="1" x14ac:dyDescent="0.25">
      <c r="B64" s="83"/>
      <c r="C64" s="83"/>
      <c r="D64" s="83"/>
      <c r="E64" s="85"/>
      <c r="F64" s="85"/>
      <c r="G64" s="113"/>
      <c r="H64" s="113"/>
      <c r="I64" s="100">
        <f t="shared" si="2"/>
        <v>0</v>
      </c>
      <c r="J64" s="101">
        <f t="shared" si="3"/>
        <v>0</v>
      </c>
    </row>
    <row r="65" spans="2:10" hidden="1" x14ac:dyDescent="0.25">
      <c r="B65" s="83"/>
      <c r="C65" s="83"/>
      <c r="D65" s="83"/>
      <c r="E65" s="85"/>
      <c r="F65" s="85"/>
      <c r="G65" s="113"/>
      <c r="H65" s="113"/>
      <c r="I65" s="100">
        <f t="shared" si="2"/>
        <v>0</v>
      </c>
      <c r="J65" s="101">
        <f t="shared" si="3"/>
        <v>0</v>
      </c>
    </row>
    <row r="66" spans="2:10" hidden="1" x14ac:dyDescent="0.25">
      <c r="B66" s="83"/>
      <c r="C66" s="83"/>
      <c r="D66" s="83"/>
      <c r="E66" s="85"/>
      <c r="F66" s="85"/>
      <c r="G66" s="113"/>
      <c r="H66" s="113"/>
      <c r="I66" s="100">
        <f t="shared" si="2"/>
        <v>0</v>
      </c>
      <c r="J66" s="101">
        <f t="shared" si="3"/>
        <v>0</v>
      </c>
    </row>
    <row r="67" spans="2:10" hidden="1" x14ac:dyDescent="0.25">
      <c r="B67" s="83"/>
      <c r="C67" s="83"/>
      <c r="D67" s="83"/>
      <c r="E67" s="85"/>
      <c r="F67" s="85"/>
      <c r="G67" s="113"/>
      <c r="H67" s="113"/>
      <c r="I67" s="100">
        <f t="shared" si="2"/>
        <v>0</v>
      </c>
      <c r="J67" s="101">
        <f t="shared" si="3"/>
        <v>0</v>
      </c>
    </row>
    <row r="68" spans="2:10" hidden="1" x14ac:dyDescent="0.25">
      <c r="I68" s="100">
        <f t="shared" si="2"/>
        <v>0</v>
      </c>
      <c r="J68" s="101">
        <f t="shared" si="3"/>
        <v>0</v>
      </c>
    </row>
    <row r="69" spans="2:10" hidden="1" x14ac:dyDescent="0.25">
      <c r="I69" s="100">
        <f t="shared" si="2"/>
        <v>0</v>
      </c>
      <c r="J69" s="101">
        <f t="shared" si="3"/>
        <v>0</v>
      </c>
    </row>
    <row r="70" spans="2:10" hidden="1" x14ac:dyDescent="0.25">
      <c r="I70" s="100">
        <f t="shared" si="2"/>
        <v>0</v>
      </c>
      <c r="J70" s="101">
        <f t="shared" si="3"/>
        <v>0</v>
      </c>
    </row>
    <row r="71" spans="2:10" hidden="1" x14ac:dyDescent="0.25">
      <c r="I71" s="100">
        <f t="shared" si="2"/>
        <v>0</v>
      </c>
      <c r="J71" s="101">
        <f t="shared" si="3"/>
        <v>0</v>
      </c>
    </row>
    <row r="72" spans="2:10" hidden="1" x14ac:dyDescent="0.25">
      <c r="I72" s="100">
        <f t="shared" si="2"/>
        <v>0</v>
      </c>
      <c r="J72" s="101">
        <f t="shared" si="3"/>
        <v>0</v>
      </c>
    </row>
    <row r="73" spans="2:10" hidden="1" x14ac:dyDescent="0.25">
      <c r="I73" s="100">
        <f t="shared" si="2"/>
        <v>0</v>
      </c>
      <c r="J73" s="101">
        <f t="shared" si="3"/>
        <v>0</v>
      </c>
    </row>
    <row r="74" spans="2:10" hidden="1" x14ac:dyDescent="0.25">
      <c r="I74" s="100">
        <f t="shared" si="2"/>
        <v>0</v>
      </c>
      <c r="J74" s="101">
        <f t="shared" si="3"/>
        <v>0</v>
      </c>
    </row>
    <row r="75" spans="2:10" hidden="1" x14ac:dyDescent="0.25">
      <c r="I75" s="100">
        <f t="shared" si="2"/>
        <v>0</v>
      </c>
      <c r="J75" s="101">
        <f t="shared" si="3"/>
        <v>0</v>
      </c>
    </row>
    <row r="76" spans="2:10" hidden="1" x14ac:dyDescent="0.25">
      <c r="I76" s="100">
        <f t="shared" si="2"/>
        <v>0</v>
      </c>
      <c r="J76" s="101">
        <f t="shared" si="3"/>
        <v>0</v>
      </c>
    </row>
    <row r="77" spans="2:10" hidden="1" x14ac:dyDescent="0.25">
      <c r="I77" s="100">
        <f t="shared" si="2"/>
        <v>0</v>
      </c>
      <c r="J77" s="101">
        <f t="shared" si="3"/>
        <v>0</v>
      </c>
    </row>
    <row r="78" spans="2:10" hidden="1" x14ac:dyDescent="0.25">
      <c r="I78" s="100">
        <f t="shared" si="2"/>
        <v>0</v>
      </c>
      <c r="J78" s="101">
        <f t="shared" si="3"/>
        <v>0</v>
      </c>
    </row>
    <row r="79" spans="2:10" hidden="1" x14ac:dyDescent="0.25">
      <c r="I79" s="100">
        <f t="shared" si="2"/>
        <v>0</v>
      </c>
      <c r="J79" s="101">
        <f t="shared" si="3"/>
        <v>0</v>
      </c>
    </row>
    <row r="80" spans="2:10" hidden="1" x14ac:dyDescent="0.25">
      <c r="I80" s="100">
        <f t="shared" si="2"/>
        <v>0</v>
      </c>
      <c r="J80" s="101">
        <f t="shared" si="3"/>
        <v>0</v>
      </c>
    </row>
    <row r="81" spans="9:10" hidden="1" x14ac:dyDescent="0.25">
      <c r="I81" s="100">
        <f t="shared" si="2"/>
        <v>0</v>
      </c>
      <c r="J81" s="101">
        <f t="shared" si="3"/>
        <v>0</v>
      </c>
    </row>
    <row r="82" spans="9:10" hidden="1" x14ac:dyDescent="0.25">
      <c r="I82" s="100">
        <f t="shared" si="2"/>
        <v>0</v>
      </c>
      <c r="J82" s="101">
        <f t="shared" si="3"/>
        <v>0</v>
      </c>
    </row>
    <row r="83" spans="9:10" hidden="1" x14ac:dyDescent="0.25">
      <c r="I83" s="100">
        <f t="shared" si="2"/>
        <v>0</v>
      </c>
      <c r="J83" s="101">
        <f t="shared" si="3"/>
        <v>0</v>
      </c>
    </row>
    <row r="84" spans="9:10" hidden="1" x14ac:dyDescent="0.25">
      <c r="I84" s="100">
        <f t="shared" si="2"/>
        <v>0</v>
      </c>
      <c r="J84" s="101">
        <f t="shared" si="3"/>
        <v>0</v>
      </c>
    </row>
    <row r="85" spans="9:10" hidden="1" x14ac:dyDescent="0.25">
      <c r="I85" s="100">
        <f t="shared" si="2"/>
        <v>0</v>
      </c>
      <c r="J85" s="101">
        <f t="shared" si="3"/>
        <v>0</v>
      </c>
    </row>
    <row r="86" spans="9:10" hidden="1" x14ac:dyDescent="0.25">
      <c r="I86" s="100">
        <f t="shared" si="2"/>
        <v>0</v>
      </c>
      <c r="J86" s="101">
        <f t="shared" si="3"/>
        <v>0</v>
      </c>
    </row>
    <row r="87" spans="9:10" hidden="1" x14ac:dyDescent="0.25">
      <c r="I87" s="100">
        <f t="shared" si="2"/>
        <v>0</v>
      </c>
      <c r="J87" s="101">
        <f t="shared" si="3"/>
        <v>0</v>
      </c>
    </row>
    <row r="88" spans="9:10" hidden="1" x14ac:dyDescent="0.25">
      <c r="I88" s="100">
        <f t="shared" si="2"/>
        <v>0</v>
      </c>
      <c r="J88" s="101">
        <f t="shared" si="3"/>
        <v>0</v>
      </c>
    </row>
    <row r="89" spans="9:10" hidden="1" x14ac:dyDescent="0.25">
      <c r="I89" s="100">
        <f t="shared" si="2"/>
        <v>0</v>
      </c>
      <c r="J89" s="101">
        <f t="shared" si="3"/>
        <v>0</v>
      </c>
    </row>
    <row r="90" spans="9:10" hidden="1" x14ac:dyDescent="0.25">
      <c r="I90" s="100">
        <f t="shared" si="2"/>
        <v>0</v>
      </c>
      <c r="J90" s="101">
        <f t="shared" si="3"/>
        <v>0</v>
      </c>
    </row>
    <row r="91" spans="9:10" hidden="1" x14ac:dyDescent="0.25">
      <c r="I91" s="100">
        <f t="shared" ref="I91:I104" si="4">IF(ISNA(VLOOKUP(B91,BudgetList,8,FALSE) = TRUE),0,VLOOKUP(B91,BudgetList,8,FALSE))</f>
        <v>0</v>
      </c>
      <c r="J91" s="101">
        <f t="shared" ref="J91:J104" si="5">IF(ISNA(VLOOKUP(B91,BudgetList,8,FALSE) = TRUE),0,E91-I91)</f>
        <v>0</v>
      </c>
    </row>
    <row r="92" spans="9:10" hidden="1" x14ac:dyDescent="0.25">
      <c r="I92" s="100">
        <f t="shared" si="4"/>
        <v>0</v>
      </c>
      <c r="J92" s="101">
        <f t="shared" si="5"/>
        <v>0</v>
      </c>
    </row>
    <row r="93" spans="9:10" hidden="1" x14ac:dyDescent="0.25">
      <c r="I93" s="100">
        <f t="shared" si="4"/>
        <v>0</v>
      </c>
      <c r="J93" s="101">
        <f t="shared" si="5"/>
        <v>0</v>
      </c>
    </row>
    <row r="94" spans="9:10" hidden="1" x14ac:dyDescent="0.25">
      <c r="I94" s="100">
        <f t="shared" si="4"/>
        <v>0</v>
      </c>
      <c r="J94" s="101">
        <f t="shared" si="5"/>
        <v>0</v>
      </c>
    </row>
    <row r="95" spans="9:10" hidden="1" x14ac:dyDescent="0.25">
      <c r="I95" s="100">
        <f t="shared" si="4"/>
        <v>0</v>
      </c>
      <c r="J95" s="101">
        <f t="shared" si="5"/>
        <v>0</v>
      </c>
    </row>
    <row r="96" spans="9:10" hidden="1" x14ac:dyDescent="0.25">
      <c r="I96" s="100">
        <f t="shared" si="4"/>
        <v>0</v>
      </c>
      <c r="J96" s="101">
        <f t="shared" si="5"/>
        <v>0</v>
      </c>
    </row>
    <row r="97" spans="1:10" hidden="1" x14ac:dyDescent="0.25">
      <c r="I97" s="100">
        <f t="shared" si="4"/>
        <v>0</v>
      </c>
      <c r="J97" s="101">
        <f t="shared" si="5"/>
        <v>0</v>
      </c>
    </row>
    <row r="98" spans="1:10" hidden="1" x14ac:dyDescent="0.25">
      <c r="I98" s="100">
        <f t="shared" si="4"/>
        <v>0</v>
      </c>
      <c r="J98" s="101">
        <f t="shared" si="5"/>
        <v>0</v>
      </c>
    </row>
    <row r="99" spans="1:10" hidden="1" x14ac:dyDescent="0.25">
      <c r="I99" s="100">
        <f t="shared" si="4"/>
        <v>0</v>
      </c>
      <c r="J99" s="101">
        <f t="shared" si="5"/>
        <v>0</v>
      </c>
    </row>
    <row r="100" spans="1:10" hidden="1" x14ac:dyDescent="0.25">
      <c r="I100" s="100">
        <f t="shared" si="4"/>
        <v>0</v>
      </c>
      <c r="J100" s="101">
        <f t="shared" si="5"/>
        <v>0</v>
      </c>
    </row>
    <row r="101" spans="1:10" hidden="1" x14ac:dyDescent="0.25">
      <c r="I101" s="100">
        <f t="shared" si="4"/>
        <v>0</v>
      </c>
      <c r="J101" s="101">
        <f t="shared" si="5"/>
        <v>0</v>
      </c>
    </row>
    <row r="102" spans="1:10" hidden="1" x14ac:dyDescent="0.25">
      <c r="I102" s="100">
        <f t="shared" si="4"/>
        <v>0</v>
      </c>
      <c r="J102" s="101">
        <f t="shared" si="5"/>
        <v>0</v>
      </c>
    </row>
    <row r="103" spans="1:10" hidden="1" x14ac:dyDescent="0.25">
      <c r="I103" s="100">
        <f t="shared" si="4"/>
        <v>0</v>
      </c>
      <c r="J103" s="101">
        <f t="shared" si="5"/>
        <v>0</v>
      </c>
    </row>
    <row r="104" spans="1:10" hidden="1" x14ac:dyDescent="0.25">
      <c r="I104" s="100">
        <f t="shared" si="4"/>
        <v>0</v>
      </c>
      <c r="J104" s="101">
        <f t="shared" si="5"/>
        <v>0</v>
      </c>
    </row>
    <row r="105" spans="1:10" hidden="1" x14ac:dyDescent="0.25">
      <c r="A105" s="399"/>
      <c r="B105" s="400"/>
      <c r="C105" s="400"/>
      <c r="J105" s="100">
        <f>IF(ISNA(VLOOKUP(A105,BudgetList,8,FALSE) = TRUE),0,I105-C105)</f>
        <v>0</v>
      </c>
    </row>
    <row r="106" spans="1:10" hidden="1" x14ac:dyDescent="0.25"/>
  </sheetData>
  <autoFilter ref="I6:J105"/>
  <mergeCells count="2">
    <mergeCell ref="A105:C105"/>
    <mergeCell ref="A4:J4"/>
  </mergeCells>
  <pageMargins left="0.70866141732283472" right="0.70866141732283472" top="0.74803149606299213" bottom="0.74803149606299213" header="0.31496062992125984" footer="0.31496062992125984"/>
  <pageSetup paperSize="9" orientation="landscape"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1. Front sheet</vt:lpstr>
      <vt:lpstr>2. Certificates</vt:lpstr>
      <vt:lpstr>3. Synopsis</vt:lpstr>
      <vt:lpstr>4. Chronology</vt:lpstr>
      <vt:lpstr>5. Legal Team, Rates, Csl's SF</vt:lpstr>
      <vt:lpstr>6. Funding &amp; Parts Table</vt:lpstr>
      <vt:lpstr>7. Summary - Main</vt:lpstr>
      <vt:lpstr>8. Budget</vt:lpstr>
      <vt:lpstr>9. Summary - Budget v Bill</vt:lpstr>
      <vt:lpstr>10. Summary - Base Costs </vt:lpstr>
      <vt:lpstr>11. Summary - Funding &amp; Parts </vt:lpstr>
      <vt:lpstr>12. Summarily Assessed Costs</vt:lpstr>
      <vt:lpstr>13. Bill Detail</vt:lpstr>
      <vt:lpstr>14. Bill Detail (Print Version)</vt:lpstr>
      <vt:lpstr>15. RefData-ActivityCodes</vt:lpstr>
      <vt:lpstr>16. RefData-JCodes</vt:lpstr>
      <vt:lpstr>17. RefData-ExpenseCodes</vt:lpstr>
      <vt:lpstr>18RefData-Prec-H-BudgetHeadings</vt:lpstr>
      <vt:lpstr>ActivityCodeList</vt:lpstr>
      <vt:lpstr>BasePC</vt:lpstr>
      <vt:lpstr>BillDetTable1</vt:lpstr>
      <vt:lpstr>BudgetList</vt:lpstr>
      <vt:lpstr>CounselBaseFees</vt:lpstr>
      <vt:lpstr>CounselSAC</vt:lpstr>
      <vt:lpstr>CounselSACSF</vt:lpstr>
      <vt:lpstr>ExpensCodes</vt:lpstr>
      <vt:lpstr>ExpenseCodeList</vt:lpstr>
      <vt:lpstr>FundingList</vt:lpstr>
      <vt:lpstr>JCodeList</vt:lpstr>
      <vt:lpstr>LTMList</vt:lpstr>
      <vt:lpstr>PartID</vt:lpstr>
      <vt:lpstr>PhaseList</vt:lpstr>
      <vt:lpstr>phasenos</vt:lpstr>
      <vt:lpstr>PrecHheading1</vt:lpstr>
      <vt:lpstr>'1. Front sheet'!Print_Area</vt:lpstr>
      <vt:lpstr>'10. Summary - Base Costs '!Print_Area</vt:lpstr>
      <vt:lpstr>'14. Bill Detail (Print Version)'!Print_Area</vt:lpstr>
      <vt:lpstr>'3. Synopsis'!Print_Area</vt:lpstr>
      <vt:lpstr>'5. Legal Team, Rates, Csl''s SF'!Print_Area</vt:lpstr>
      <vt:lpstr>'9. Summary - Budget v Bill'!Print_Area</vt:lpstr>
      <vt:lpstr>'10. Summary - Base Costs '!Print_Titles</vt:lpstr>
      <vt:lpstr>'14. Bill Detail (Print Version)'!Print_Titles</vt:lpstr>
      <vt:lpstr>'5. Legal Team, Rates, Csl''s SF'!Print_Titles</vt:lpstr>
      <vt:lpstr>'10. Summary - Base Costs '!ProfitCosts</vt:lpstr>
      <vt:lpstr>ProfitCosts</vt:lpstr>
      <vt:lpstr>SolSAC</vt:lpstr>
      <vt:lpstr>SolSACSF</vt:lpstr>
      <vt:lpstr>tasknos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kevin wonnacott</cp:lastModifiedBy>
  <cp:lastPrinted>2015-07-29T19:34:18Z</cp:lastPrinted>
  <dcterms:created xsi:type="dcterms:W3CDTF">2012-06-27T20:37:24Z</dcterms:created>
  <dcterms:modified xsi:type="dcterms:W3CDTF">2015-07-31T14:55:38Z</dcterms:modified>
</cp:coreProperties>
</file>